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690"/>
  </bookViews>
  <sheets>
    <sheet name="Stand" sheetId="9" r:id="rId1"/>
    <sheet name="Roermond 11-05-19" sheetId="8" r:id="rId2"/>
  </sheets>
  <definedNames>
    <definedName name="_xlnm._FilterDatabase" localSheetId="0" hidden="1">Stand!$B$11:$K$21</definedName>
    <definedName name="_xlnm.Print_Area" localSheetId="1">'Roermond 11-05-19'!$A$1:$K$1</definedName>
    <definedName name="_xlnm.Print_Area" localSheetId="0">Stand!$A$1:$L$44</definedName>
  </definedNames>
  <calcPr calcId="125725"/>
</workbook>
</file>

<file path=xl/calcChain.xml><?xml version="1.0" encoding="utf-8"?>
<calcChain xmlns="http://schemas.openxmlformats.org/spreadsheetml/2006/main">
  <c r="K55" i="8"/>
  <c r="J55"/>
  <c r="D55"/>
  <c r="K54"/>
  <c r="J54"/>
  <c r="D54"/>
  <c r="K53"/>
  <c r="J53"/>
  <c r="D53"/>
  <c r="K52"/>
  <c r="J52"/>
  <c r="D52"/>
  <c r="K49"/>
  <c r="J49"/>
  <c r="D49"/>
  <c r="K48"/>
  <c r="J48"/>
  <c r="D48"/>
  <c r="K47"/>
  <c r="J47"/>
  <c r="D47"/>
  <c r="K46"/>
  <c r="J46"/>
  <c r="D46"/>
  <c r="K43"/>
  <c r="J43"/>
  <c r="D43"/>
  <c r="K42"/>
  <c r="J42"/>
  <c r="D42"/>
  <c r="K41"/>
  <c r="J41"/>
  <c r="D41"/>
  <c r="K40"/>
  <c r="J40"/>
  <c r="D40"/>
  <c r="K39"/>
  <c r="J39"/>
  <c r="D39"/>
  <c r="L54" l="1"/>
  <c r="L42"/>
  <c r="L41"/>
  <c r="L39"/>
  <c r="L40"/>
  <c r="L43"/>
  <c r="L46"/>
  <c r="L55"/>
  <c r="L52"/>
  <c r="L53"/>
  <c r="L49"/>
  <c r="L48"/>
  <c r="L47"/>
  <c r="L23" l="1"/>
  <c r="K23"/>
  <c r="L22"/>
  <c r="K22"/>
  <c r="L21"/>
  <c r="K21"/>
  <c r="L20"/>
  <c r="K20"/>
  <c r="L19"/>
  <c r="K19"/>
  <c r="L18"/>
  <c r="K18"/>
  <c r="L17"/>
  <c r="K17"/>
  <c r="L16"/>
  <c r="K16"/>
  <c r="L15"/>
  <c r="K15"/>
  <c r="L34"/>
  <c r="K34"/>
  <c r="L33"/>
  <c r="K33"/>
  <c r="L32"/>
  <c r="K32"/>
  <c r="L31"/>
  <c r="K31"/>
  <c r="L30"/>
  <c r="K30"/>
  <c r="L29"/>
  <c r="K29"/>
  <c r="L28"/>
  <c r="K28"/>
  <c r="L27"/>
  <c r="K27"/>
  <c r="E49" l="1"/>
  <c r="G47"/>
  <c r="F46"/>
  <c r="G49"/>
  <c r="F48"/>
  <c r="E46"/>
  <c r="I46" s="1"/>
  <c r="F49"/>
  <c r="E48"/>
  <c r="G46"/>
  <c r="E47"/>
  <c r="G48"/>
  <c r="F47"/>
  <c r="I47" l="1"/>
  <c r="I48"/>
  <c r="I49"/>
  <c r="L26"/>
  <c r="K26"/>
  <c r="L12"/>
  <c r="K12"/>
  <c r="L11"/>
  <c r="K11"/>
  <c r="L10"/>
  <c r="K10"/>
  <c r="L9"/>
  <c r="K9"/>
  <c r="L7"/>
  <c r="K7"/>
  <c r="L6"/>
  <c r="K6"/>
  <c r="L5"/>
  <c r="K5"/>
  <c r="L4"/>
  <c r="K4"/>
  <c r="E52" l="1"/>
  <c r="E55"/>
  <c r="F53"/>
  <c r="F52"/>
  <c r="G52"/>
  <c r="G54"/>
  <c r="G53"/>
  <c r="E54"/>
  <c r="E53"/>
  <c r="F55"/>
  <c r="G55"/>
  <c r="F54"/>
  <c r="G43"/>
  <c r="F42"/>
  <c r="E41"/>
  <c r="G39"/>
  <c r="E39"/>
  <c r="F43"/>
  <c r="G42"/>
  <c r="F41"/>
  <c r="E40"/>
  <c r="E43"/>
  <c r="I43" s="1"/>
  <c r="G41"/>
  <c r="F40"/>
  <c r="E42"/>
  <c r="G40"/>
  <c r="F39"/>
  <c r="I53" l="1"/>
  <c r="I52"/>
  <c r="I42"/>
  <c r="I40"/>
  <c r="I55"/>
  <c r="I54"/>
  <c r="I39"/>
  <c r="I41"/>
</calcChain>
</file>

<file path=xl/sharedStrings.xml><?xml version="1.0" encoding="utf-8"?>
<sst xmlns="http://schemas.openxmlformats.org/spreadsheetml/2006/main" count="340" uniqueCount="100">
  <si>
    <t>Veld 2</t>
  </si>
  <si>
    <t>-</t>
  </si>
  <si>
    <t>Veld 1</t>
  </si>
  <si>
    <t>The Black Scorpions E2</t>
  </si>
  <si>
    <t>GP Bulls E3</t>
  </si>
  <si>
    <t>1ste klasse</t>
  </si>
  <si>
    <t>2de klasse</t>
  </si>
  <si>
    <t>Veld 3</t>
  </si>
  <si>
    <t>3de klasse</t>
  </si>
  <si>
    <t>GP Bulls E4</t>
  </si>
  <si>
    <t>doelpunten</t>
  </si>
  <si>
    <t>klasse</t>
  </si>
  <si>
    <t>winst</t>
  </si>
  <si>
    <t>gelijk</t>
  </si>
  <si>
    <t>verlies</t>
  </si>
  <si>
    <t>punten</t>
  </si>
  <si>
    <t>voor</t>
  </si>
  <si>
    <t>tegen</t>
  </si>
  <si>
    <t>saldo</t>
  </si>
  <si>
    <t>1e</t>
  </si>
  <si>
    <t>A</t>
  </si>
  <si>
    <t>B</t>
  </si>
  <si>
    <t>Punten</t>
  </si>
  <si>
    <t>Uitslagen</t>
  </si>
  <si>
    <t>2e</t>
  </si>
  <si>
    <t>3e</t>
  </si>
  <si>
    <t>Hockeyclub Blerick E1</t>
  </si>
  <si>
    <t>Somival E2</t>
  </si>
  <si>
    <t>Opmerking</t>
  </si>
  <si>
    <t>Teams</t>
  </si>
  <si>
    <t>Wedstrijden</t>
  </si>
  <si>
    <t>10.30-11.05 uur</t>
  </si>
  <si>
    <t>gesp.</t>
  </si>
  <si>
    <t>gespeeld</t>
  </si>
  <si>
    <t>Antwoord</t>
  </si>
  <si>
    <t>SGB-Goes E1</t>
  </si>
  <si>
    <t>SGB-Goes E2</t>
  </si>
  <si>
    <t>C.4.2 Wanneer teams een gelijk aantal wedstrijdpunten hebben verworven wordt de rangschikking achtereenvolgens bepaald door:</t>
  </si>
  <si>
    <t>a. het doelsaldo, zijnde het verschil tussen het aantal door een team gescoorde doelpunten en het aantal tegen dit team gescoorde doelpunten; Indien dat gelijk is</t>
  </si>
  <si>
    <t>b. het hoogste aantal gewonnen wedstrijden;indien dat ook gelijk is</t>
  </si>
  <si>
    <t>c. het aantal doelpunten ‘voor’ per team;indien dat ook gelijk is</t>
  </si>
  <si>
    <t>d. het cumulatief resultaat van de wedstrijden die beide teams, in één en dezelfde competitie onderling hebben gespeeld. Indien dit ook gelijk is</t>
  </si>
  <si>
    <t>e. het nemen van strafballen volgens de procedure die omschreven is in de spelregels.</t>
  </si>
  <si>
    <t>4e</t>
  </si>
  <si>
    <t>5e</t>
  </si>
  <si>
    <t>Gele en rode kaarten</t>
  </si>
  <si>
    <t>Totaal</t>
  </si>
  <si>
    <t>Regio-Zuid 5de wedstrijd dag</t>
  </si>
  <si>
    <t>Status</t>
  </si>
  <si>
    <t>LF deelname</t>
  </si>
  <si>
    <t>Degradatie</t>
  </si>
  <si>
    <t>Somival E1</t>
  </si>
  <si>
    <t>11.12-11.47 uur</t>
  </si>
  <si>
    <t>11.54-12.29 uur</t>
  </si>
  <si>
    <t>12.36-13.11 uur</t>
  </si>
  <si>
    <t>13:18-13:53 uur</t>
  </si>
  <si>
    <t>14:00-14.35 uur</t>
  </si>
  <si>
    <t>14.42-15.17 uur</t>
  </si>
  <si>
    <t>15.24-15.59 uur</t>
  </si>
  <si>
    <t>16.06-16.41uur</t>
  </si>
  <si>
    <t>Hockeyclub Blerick E2</t>
  </si>
  <si>
    <t>Stand</t>
  </si>
  <si>
    <t>BHV Push E3</t>
  </si>
  <si>
    <t>CHT-Tilburg</t>
  </si>
  <si>
    <t>Antwerp Wheelblazers</t>
  </si>
  <si>
    <t>WN</t>
  </si>
  <si>
    <t>BHV Push E4</t>
  </si>
  <si>
    <t>1Z2G</t>
  </si>
  <si>
    <t>1Z3A</t>
  </si>
  <si>
    <t>1Z3D</t>
  </si>
  <si>
    <t>1Z4C</t>
  </si>
  <si>
    <t>1Z4D</t>
  </si>
  <si>
    <t>1Z4I</t>
  </si>
  <si>
    <t>1Z4J</t>
  </si>
  <si>
    <t>1Z4F</t>
  </si>
  <si>
    <t>1Z4E</t>
  </si>
  <si>
    <t>1Z4A</t>
  </si>
  <si>
    <t>1Z4B</t>
  </si>
  <si>
    <t>Resultaat</t>
  </si>
  <si>
    <t>Koenraad Lenoir</t>
  </si>
  <si>
    <t>Stand Regio-Zuid Seizoen 2018-2019</t>
  </si>
  <si>
    <t>Geel: Botsen</t>
  </si>
  <si>
    <t>Promotie</t>
  </si>
  <si>
    <t>Kampioen</t>
  </si>
  <si>
    <t>Dennis den Roovert</t>
  </si>
  <si>
    <t>Geel: Stickgooien</t>
  </si>
  <si>
    <t>Marijn Depreate</t>
  </si>
  <si>
    <t>3Z3D</t>
  </si>
  <si>
    <t>3Z3C</t>
  </si>
  <si>
    <t>3Z3F</t>
  </si>
  <si>
    <t>3Z3E</t>
  </si>
  <si>
    <t>3Z3B</t>
  </si>
  <si>
    <t>3Z3A</t>
  </si>
  <si>
    <t>2Z3C</t>
  </si>
  <si>
    <t>2Z3D</t>
  </si>
  <si>
    <t>2Z3E</t>
  </si>
  <si>
    <t>2Z3F</t>
  </si>
  <si>
    <t>2Z3A</t>
  </si>
  <si>
    <t>2Z3B</t>
  </si>
  <si>
    <t>!Ntern3t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</si>
</sst>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2"/>
      <name val="Tahoma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82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/>
    <xf numFmtId="0" fontId="13" fillId="0" borderId="1" xfId="0" applyFont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/>
    </xf>
    <xf numFmtId="1" fontId="0" fillId="0" borderId="1" xfId="0" applyNumberFormat="1" applyBorder="1"/>
    <xf numFmtId="1" fontId="10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/>
    <xf numFmtId="0" fontId="10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2" fillId="0" borderId="0" xfId="0" applyFont="1" applyFill="1" applyBorder="1"/>
    <xf numFmtId="0" fontId="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13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0" fillId="0" borderId="3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0" fillId="0" borderId="22" xfId="0" applyFont="1" applyBorder="1"/>
    <xf numFmtId="0" fontId="3" fillId="0" borderId="1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6" borderId="28" xfId="0" applyFill="1" applyBorder="1"/>
    <xf numFmtId="0" fontId="0" fillId="6" borderId="9" xfId="0" applyFill="1" applyBorder="1" applyAlignment="1">
      <alignment horizontal="center"/>
    </xf>
    <xf numFmtId="0" fontId="0" fillId="6" borderId="29" xfId="0" applyFill="1" applyBorder="1"/>
    <xf numFmtId="0" fontId="5" fillId="6" borderId="30" xfId="0" applyFont="1" applyFill="1" applyBorder="1" applyAlignment="1">
      <alignment horizontal="center"/>
    </xf>
    <xf numFmtId="49" fontId="9" fillId="6" borderId="30" xfId="0" applyNumberFormat="1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0" fillId="6" borderId="6" xfId="0" applyFill="1" applyBorder="1"/>
    <xf numFmtId="0" fontId="0" fillId="6" borderId="4" xfId="0" applyFill="1" applyBorder="1" applyAlignment="1">
      <alignment horizontal="center"/>
    </xf>
    <xf numFmtId="0" fontId="0" fillId="6" borderId="7" xfId="0" applyFill="1" applyBorder="1"/>
    <xf numFmtId="0" fontId="5" fillId="6" borderId="5" xfId="0" applyFont="1" applyFill="1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6" borderId="16" xfId="0" applyFill="1" applyBorder="1"/>
    <xf numFmtId="0" fontId="0" fillId="6" borderId="12" xfId="0" applyFill="1" applyBorder="1" applyAlignment="1">
      <alignment horizontal="center"/>
    </xf>
    <xf numFmtId="0" fontId="0" fillId="6" borderId="17" xfId="0" applyFill="1" applyBorder="1"/>
    <xf numFmtId="0" fontId="5" fillId="6" borderId="26" xfId="0" applyFont="1" applyFill="1" applyBorder="1" applyAlignment="1">
      <alignment horizontal="center"/>
    </xf>
    <xf numFmtId="49" fontId="9" fillId="6" borderId="26" xfId="0" applyNumberFormat="1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9" fillId="4" borderId="5" xfId="0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9" fillId="5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0" fillId="2" borderId="26" xfId="0" applyFill="1" applyBorder="1" applyAlignment="1">
      <alignment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0" fillId="3" borderId="26" xfId="0" applyFill="1" applyBorder="1" applyAlignment="1">
      <alignment vertical="center"/>
    </xf>
    <xf numFmtId="0" fontId="9" fillId="5" borderId="2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1" xfId="0" applyFont="1" applyBorder="1"/>
    <xf numFmtId="0" fontId="4" fillId="5" borderId="34" xfId="0" applyFont="1" applyFill="1" applyBorder="1" applyAlignment="1">
      <alignment horizontal="center"/>
    </xf>
    <xf numFmtId="0" fontId="0" fillId="3" borderId="23" xfId="0" applyFill="1" applyBorder="1" applyAlignment="1">
      <alignment vertic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0" fillId="2" borderId="23" xfId="0" applyFill="1" applyBorder="1" applyAlignment="1">
      <alignment vertic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/>
    <xf numFmtId="1" fontId="0" fillId="0" borderId="0" xfId="0" applyNumberFormat="1" applyBorder="1"/>
    <xf numFmtId="0" fontId="13" fillId="4" borderId="1" xfId="0" applyFont="1" applyFill="1" applyBorder="1" applyAlignment="1">
      <alignment horizontal="center"/>
    </xf>
    <xf numFmtId="0" fontId="4" fillId="0" borderId="0" xfId="0" applyFont="1" applyBorder="1"/>
    <xf numFmtId="1" fontId="0" fillId="0" borderId="0" xfId="0" applyNumberForma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6" borderId="30" xfId="0" applyFont="1" applyFill="1" applyBorder="1" applyAlignment="1">
      <alignment horizontal="center"/>
    </xf>
    <xf numFmtId="0" fontId="0" fillId="6" borderId="30" xfId="0" quotePrefix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6" borderId="5" xfId="0" quotePrefix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0" fillId="6" borderId="26" xfId="0" quotePrefix="1" applyFill="1" applyBorder="1" applyAlignment="1">
      <alignment horizontal="center"/>
    </xf>
    <xf numFmtId="0" fontId="5" fillId="4" borderId="24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29" xfId="0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30" xfId="0" quotePrefix="1" applyFill="1" applyBorder="1" applyAlignment="1">
      <alignment horizontal="center" vertical="center"/>
    </xf>
    <xf numFmtId="0" fontId="9" fillId="4" borderId="30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5" xfId="0" quotePrefix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6" xfId="0" quotePrefix="1" applyFill="1" applyBorder="1" applyAlignment="1">
      <alignment horizontal="center" vertical="center"/>
    </xf>
    <xf numFmtId="0" fontId="9" fillId="4" borderId="26" xfId="0" applyNumberFormat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center"/>
    </xf>
    <xf numFmtId="0" fontId="0" fillId="5" borderId="2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0" fillId="5" borderId="30" xfId="0" quotePrefix="1" applyFill="1" applyBorder="1" applyAlignment="1">
      <alignment horizontal="center" vertical="center"/>
    </xf>
    <xf numFmtId="49" fontId="9" fillId="5" borderId="30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5" fillId="5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5" borderId="26" xfId="0" quotePrefix="1" applyFill="1" applyBorder="1" applyAlignment="1">
      <alignment horizontal="center" vertical="center"/>
    </xf>
    <xf numFmtId="49" fontId="9" fillId="5" borderId="26" xfId="0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top" wrapText="1"/>
    </xf>
    <xf numFmtId="0" fontId="9" fillId="0" borderId="0" xfId="0" applyFont="1"/>
    <xf numFmtId="0" fontId="6" fillId="0" borderId="0" xfId="0" applyFont="1"/>
    <xf numFmtId="0" fontId="4" fillId="9" borderId="2" xfId="0" applyFont="1" applyFill="1" applyBorder="1"/>
    <xf numFmtId="0" fontId="4" fillId="9" borderId="3" xfId="0" applyFont="1" applyFill="1" applyBorder="1"/>
    <xf numFmtId="1" fontId="4" fillId="8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center" vertical="top"/>
    </xf>
    <xf numFmtId="0" fontId="4" fillId="4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4" fillId="1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4" fontId="4" fillId="9" borderId="1" xfId="0" applyNumberFormat="1" applyFont="1" applyFill="1" applyBorder="1" applyAlignment="1">
      <alignment horizontal="left" vertical="top"/>
    </xf>
    <xf numFmtId="0" fontId="9" fillId="6" borderId="23" xfId="0" applyFont="1" applyFill="1" applyBorder="1" applyAlignment="1">
      <alignment horizontal="left"/>
    </xf>
    <xf numFmtId="0" fontId="9" fillId="6" borderId="26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6" borderId="40" xfId="0" applyFill="1" applyBorder="1"/>
    <xf numFmtId="0" fontId="0" fillId="6" borderId="41" xfId="0" applyFill="1" applyBorder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13" borderId="40" xfId="0" applyFont="1" applyFill="1" applyBorder="1" applyAlignment="1">
      <alignment horizontal="center" vertical="center"/>
    </xf>
    <xf numFmtId="0" fontId="13" fillId="13" borderId="41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5" borderId="40" xfId="0" applyFill="1" applyBorder="1" applyAlignment="1">
      <alignment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0" fillId="5" borderId="41" xfId="0" applyFill="1" applyBorder="1" applyAlignment="1">
      <alignment horizontal="center" vertical="center"/>
    </xf>
    <xf numFmtId="0" fontId="0" fillId="14" borderId="40" xfId="0" applyFill="1" applyBorder="1" applyAlignment="1">
      <alignment horizontal="center" vertical="center"/>
    </xf>
    <xf numFmtId="0" fontId="0" fillId="14" borderId="41" xfId="0" applyFill="1" applyBorder="1" applyAlignment="1">
      <alignment horizontal="center" vertical="center"/>
    </xf>
    <xf numFmtId="0" fontId="13" fillId="15" borderId="40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13" borderId="42" xfId="0" applyFill="1" applyBorder="1"/>
    <xf numFmtId="0" fontId="13" fillId="5" borderId="40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0" fontId="4" fillId="9" borderId="38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9" borderId="2" xfId="0" applyFont="1" applyFill="1" applyBorder="1" applyAlignment="1">
      <alignment horizontal="left" vertical="top"/>
    </xf>
    <xf numFmtId="0" fontId="5" fillId="9" borderId="38" xfId="0" applyFont="1" applyFill="1" applyBorder="1" applyAlignment="1">
      <alignment horizontal="left" vertical="top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2">
    <cellStyle name="Standaard" xfId="0" builtinId="0"/>
    <cellStyle name="Standaard_Bla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showGridLines="0" tabSelected="1" zoomScale="130" zoomScaleNormal="130" workbookViewId="0">
      <selection activeCell="P17" sqref="P17"/>
    </sheetView>
  </sheetViews>
  <sheetFormatPr defaultRowHeight="12.75"/>
  <cols>
    <col min="2" max="2" width="22" customWidth="1"/>
    <col min="3" max="3" width="10" customWidth="1"/>
    <col min="4" max="6" width="6.85546875" customWidth="1"/>
    <col min="7" max="7" width="1.42578125" customWidth="1"/>
    <col min="8" max="8" width="7.42578125" style="11" customWidth="1"/>
    <col min="9" max="11" width="7.42578125" customWidth="1"/>
    <col min="12" max="12" width="7" customWidth="1"/>
    <col min="13" max="13" width="12.5703125" customWidth="1"/>
  </cols>
  <sheetData>
    <row r="1" spans="1:13" ht="15">
      <c r="A1" s="14" t="s">
        <v>80</v>
      </c>
      <c r="B1" s="15"/>
      <c r="C1" s="7"/>
      <c r="D1" s="15"/>
      <c r="E1" s="7"/>
      <c r="F1" s="116"/>
      <c r="G1" s="116"/>
      <c r="H1" s="117"/>
      <c r="I1" s="7"/>
      <c r="J1" s="7"/>
      <c r="K1" s="7"/>
      <c r="L1" s="115"/>
      <c r="M1" s="7"/>
    </row>
    <row r="2" spans="1:13" ht="15">
      <c r="A2" s="14"/>
      <c r="B2" s="15"/>
      <c r="C2" s="7"/>
      <c r="D2" s="15"/>
      <c r="E2" s="7"/>
      <c r="F2" s="276"/>
      <c r="G2" s="276"/>
      <c r="H2" s="276"/>
      <c r="I2" s="7"/>
      <c r="J2" s="7"/>
      <c r="K2" s="7"/>
      <c r="L2" s="115"/>
      <c r="M2" s="7"/>
    </row>
    <row r="3" spans="1:13">
      <c r="A3" s="2"/>
      <c r="B3" s="1"/>
      <c r="C3" s="277" t="s">
        <v>30</v>
      </c>
      <c r="D3" s="277"/>
      <c r="E3" s="277"/>
      <c r="F3" s="277"/>
      <c r="G3" s="5"/>
      <c r="H3" s="9"/>
      <c r="I3" s="277" t="s">
        <v>10</v>
      </c>
      <c r="J3" s="277"/>
      <c r="K3" s="277"/>
      <c r="L3" s="6"/>
      <c r="M3" s="6"/>
    </row>
    <row r="4" spans="1:13">
      <c r="A4" s="3" t="s">
        <v>11</v>
      </c>
      <c r="B4" s="3" t="s">
        <v>29</v>
      </c>
      <c r="C4" s="247" t="s">
        <v>33</v>
      </c>
      <c r="D4" s="247" t="s">
        <v>12</v>
      </c>
      <c r="E4" s="247" t="s">
        <v>13</v>
      </c>
      <c r="F4" s="247" t="s">
        <v>14</v>
      </c>
      <c r="G4" s="247"/>
      <c r="H4" s="10" t="s">
        <v>15</v>
      </c>
      <c r="I4" s="247" t="s">
        <v>16</v>
      </c>
      <c r="J4" s="247" t="s">
        <v>17</v>
      </c>
      <c r="K4" s="247" t="s">
        <v>18</v>
      </c>
      <c r="L4" s="228" t="s">
        <v>61</v>
      </c>
      <c r="M4" s="6" t="s">
        <v>48</v>
      </c>
    </row>
    <row r="5" spans="1:13">
      <c r="A5" s="8" t="s">
        <v>19</v>
      </c>
      <c r="B5" s="222" t="s">
        <v>63</v>
      </c>
      <c r="C5" s="8">
        <v>16</v>
      </c>
      <c r="D5" s="8">
        <v>16</v>
      </c>
      <c r="E5" s="8">
        <v>0</v>
      </c>
      <c r="F5" s="8">
        <v>0</v>
      </c>
      <c r="G5" s="8"/>
      <c r="H5" s="8">
        <v>48</v>
      </c>
      <c r="I5" s="8">
        <v>133</v>
      </c>
      <c r="J5" s="8">
        <v>25</v>
      </c>
      <c r="K5" s="8">
        <v>108</v>
      </c>
      <c r="L5" s="118" t="s">
        <v>19</v>
      </c>
      <c r="M5" s="223" t="s">
        <v>49</v>
      </c>
    </row>
    <row r="6" spans="1:13">
      <c r="A6" s="8" t="s">
        <v>19</v>
      </c>
      <c r="B6" s="222" t="s">
        <v>51</v>
      </c>
      <c r="C6" s="8">
        <v>16</v>
      </c>
      <c r="D6" s="8">
        <v>11</v>
      </c>
      <c r="E6" s="8">
        <v>0</v>
      </c>
      <c r="F6" s="8">
        <v>5</v>
      </c>
      <c r="G6" s="8"/>
      <c r="H6" s="8">
        <v>30</v>
      </c>
      <c r="I6" s="8">
        <v>85</v>
      </c>
      <c r="J6" s="8">
        <v>38</v>
      </c>
      <c r="K6" s="8">
        <v>47</v>
      </c>
      <c r="L6" s="118" t="s">
        <v>24</v>
      </c>
      <c r="M6" s="223" t="s">
        <v>49</v>
      </c>
    </row>
    <row r="7" spans="1:13">
      <c r="A7" s="8" t="s">
        <v>19</v>
      </c>
      <c r="B7" s="222" t="s">
        <v>64</v>
      </c>
      <c r="C7" s="8">
        <v>16</v>
      </c>
      <c r="D7" s="8">
        <v>7</v>
      </c>
      <c r="E7" s="8">
        <v>1</v>
      </c>
      <c r="F7" s="8">
        <v>8</v>
      </c>
      <c r="G7" s="8"/>
      <c r="H7" s="8">
        <v>22</v>
      </c>
      <c r="I7" s="8">
        <v>49</v>
      </c>
      <c r="J7" s="8">
        <v>53</v>
      </c>
      <c r="K7" s="8">
        <v>-4</v>
      </c>
      <c r="L7" s="118" t="s">
        <v>25</v>
      </c>
      <c r="M7" s="224"/>
    </row>
    <row r="8" spans="1:13">
      <c r="A8" s="8" t="s">
        <v>19</v>
      </c>
      <c r="B8" s="222" t="s">
        <v>62</v>
      </c>
      <c r="C8" s="8">
        <v>16</v>
      </c>
      <c r="D8" s="8">
        <v>3</v>
      </c>
      <c r="E8" s="8">
        <v>1</v>
      </c>
      <c r="F8" s="8">
        <v>12</v>
      </c>
      <c r="G8" s="8"/>
      <c r="H8" s="8">
        <v>10</v>
      </c>
      <c r="I8" s="8">
        <v>30</v>
      </c>
      <c r="J8" s="8">
        <v>90</v>
      </c>
      <c r="K8" s="8">
        <v>-60</v>
      </c>
      <c r="L8" s="118" t="s">
        <v>43</v>
      </c>
      <c r="M8" s="225" t="s">
        <v>50</v>
      </c>
    </row>
    <row r="9" spans="1:13">
      <c r="A9" s="8" t="s">
        <v>19</v>
      </c>
      <c r="B9" s="222" t="s">
        <v>4</v>
      </c>
      <c r="C9" s="8">
        <v>16</v>
      </c>
      <c r="D9" s="8">
        <v>2</v>
      </c>
      <c r="E9" s="8">
        <v>0</v>
      </c>
      <c r="F9" s="8">
        <v>14</v>
      </c>
      <c r="G9" s="8"/>
      <c r="H9" s="8">
        <v>6</v>
      </c>
      <c r="I9" s="8">
        <v>31</v>
      </c>
      <c r="J9" s="8">
        <v>122</v>
      </c>
      <c r="K9" s="8">
        <v>-91</v>
      </c>
      <c r="L9" s="118" t="s">
        <v>44</v>
      </c>
      <c r="M9" s="226" t="s">
        <v>50</v>
      </c>
    </row>
    <row r="10" spans="1:13">
      <c r="A10" s="119"/>
      <c r="B10" s="30"/>
      <c r="C10" s="15"/>
      <c r="D10" s="26"/>
      <c r="E10" s="27"/>
      <c r="F10" s="15"/>
      <c r="G10" s="15"/>
      <c r="H10" s="120"/>
      <c r="I10" s="15"/>
      <c r="J10" s="15"/>
      <c r="K10" s="15"/>
      <c r="L10" s="115"/>
      <c r="M10" s="227"/>
    </row>
    <row r="11" spans="1:13" s="7" customFormat="1">
      <c r="A11" s="3" t="s">
        <v>11</v>
      </c>
      <c r="B11" s="3" t="s">
        <v>29</v>
      </c>
      <c r="C11" s="247" t="s">
        <v>33</v>
      </c>
      <c r="D11" s="247" t="s">
        <v>12</v>
      </c>
      <c r="E11" s="247" t="s">
        <v>13</v>
      </c>
      <c r="F11" s="247" t="s">
        <v>14</v>
      </c>
      <c r="G11" s="247"/>
      <c r="H11" s="10" t="s">
        <v>15</v>
      </c>
      <c r="I11" s="247" t="s">
        <v>16</v>
      </c>
      <c r="J11" s="247" t="s">
        <v>17</v>
      </c>
      <c r="K11" s="4" t="s">
        <v>18</v>
      </c>
      <c r="L11" s="228" t="s">
        <v>61</v>
      </c>
      <c r="M11" s="6" t="s">
        <v>48</v>
      </c>
    </row>
    <row r="12" spans="1:13">
      <c r="A12" s="265" t="s">
        <v>24</v>
      </c>
      <c r="B12" s="258" t="s">
        <v>36</v>
      </c>
      <c r="C12" s="259">
        <v>9</v>
      </c>
      <c r="D12" s="259">
        <v>9</v>
      </c>
      <c r="E12" s="259">
        <v>0</v>
      </c>
      <c r="F12" s="259">
        <v>0</v>
      </c>
      <c r="G12" s="259"/>
      <c r="H12" s="259">
        <v>27</v>
      </c>
      <c r="I12" s="259">
        <v>69</v>
      </c>
      <c r="J12" s="259">
        <v>19</v>
      </c>
      <c r="K12" s="259">
        <v>50</v>
      </c>
      <c r="L12" s="270" t="s">
        <v>19</v>
      </c>
      <c r="M12" s="264" t="s">
        <v>82</v>
      </c>
    </row>
    <row r="13" spans="1:13">
      <c r="A13" s="265" t="s">
        <v>24</v>
      </c>
      <c r="B13" s="258" t="s">
        <v>35</v>
      </c>
      <c r="C13" s="259">
        <v>9</v>
      </c>
      <c r="D13" s="259">
        <v>3</v>
      </c>
      <c r="E13" s="259">
        <v>1</v>
      </c>
      <c r="F13" s="259">
        <v>5</v>
      </c>
      <c r="G13" s="259"/>
      <c r="H13" s="259">
        <v>10</v>
      </c>
      <c r="I13" s="259">
        <v>33</v>
      </c>
      <c r="J13" s="259">
        <v>42</v>
      </c>
      <c r="K13" s="259">
        <v>-9</v>
      </c>
      <c r="L13" s="270" t="s">
        <v>24</v>
      </c>
      <c r="M13" s="262"/>
    </row>
    <row r="14" spans="1:13">
      <c r="A14" s="265" t="s">
        <v>24</v>
      </c>
      <c r="B14" s="258" t="s">
        <v>9</v>
      </c>
      <c r="C14" s="259">
        <v>9</v>
      </c>
      <c r="D14" s="259">
        <v>3</v>
      </c>
      <c r="E14" s="259">
        <v>0</v>
      </c>
      <c r="F14" s="259">
        <v>6</v>
      </c>
      <c r="G14" s="259"/>
      <c r="H14" s="259">
        <v>9</v>
      </c>
      <c r="I14" s="259">
        <v>30</v>
      </c>
      <c r="J14" s="259">
        <v>55</v>
      </c>
      <c r="K14" s="259">
        <v>-25</v>
      </c>
      <c r="L14" s="270" t="s">
        <v>25</v>
      </c>
      <c r="M14" s="262"/>
    </row>
    <row r="15" spans="1:13">
      <c r="A15" s="266" t="s">
        <v>24</v>
      </c>
      <c r="B15" s="260" t="s">
        <v>26</v>
      </c>
      <c r="C15" s="261">
        <v>9</v>
      </c>
      <c r="D15" s="261">
        <v>2</v>
      </c>
      <c r="E15" s="261">
        <v>1</v>
      </c>
      <c r="F15" s="261">
        <v>6</v>
      </c>
      <c r="G15" s="261"/>
      <c r="H15" s="261">
        <v>7</v>
      </c>
      <c r="I15" s="261">
        <v>21</v>
      </c>
      <c r="J15" s="261">
        <v>37</v>
      </c>
      <c r="K15" s="261">
        <v>-16</v>
      </c>
      <c r="L15" s="271" t="s">
        <v>43</v>
      </c>
      <c r="M15" s="263"/>
    </row>
    <row r="16" spans="1:13">
      <c r="A16" s="119"/>
      <c r="B16" s="30"/>
      <c r="C16" s="15"/>
      <c r="D16" s="26"/>
      <c r="E16" s="27"/>
      <c r="F16" s="15"/>
      <c r="G16" s="15"/>
      <c r="H16" s="120"/>
      <c r="I16" s="15"/>
      <c r="J16" s="15"/>
      <c r="K16" s="15"/>
      <c r="L16" s="115"/>
      <c r="M16" s="227"/>
    </row>
    <row r="17" spans="1:13">
      <c r="A17" s="3" t="s">
        <v>11</v>
      </c>
      <c r="B17" s="3" t="s">
        <v>29</v>
      </c>
      <c r="C17" s="247" t="s">
        <v>33</v>
      </c>
      <c r="D17" s="247" t="s">
        <v>12</v>
      </c>
      <c r="E17" s="247" t="s">
        <v>13</v>
      </c>
      <c r="F17" s="247" t="s">
        <v>14</v>
      </c>
      <c r="G17" s="247"/>
      <c r="H17" s="10" t="s">
        <v>15</v>
      </c>
      <c r="I17" s="247" t="s">
        <v>16</v>
      </c>
      <c r="J17" s="247" t="s">
        <v>17</v>
      </c>
      <c r="K17" s="4" t="s">
        <v>18</v>
      </c>
      <c r="L17" s="250" t="s">
        <v>61</v>
      </c>
      <c r="M17" s="251" t="s">
        <v>48</v>
      </c>
    </row>
    <row r="18" spans="1:13">
      <c r="A18" s="267" t="s">
        <v>25</v>
      </c>
      <c r="B18" s="248" t="s">
        <v>27</v>
      </c>
      <c r="C18" s="256">
        <v>9</v>
      </c>
      <c r="D18" s="256">
        <v>9</v>
      </c>
      <c r="E18" s="256">
        <v>0</v>
      </c>
      <c r="F18" s="256">
        <v>0</v>
      </c>
      <c r="G18" s="256"/>
      <c r="H18" s="256">
        <v>27</v>
      </c>
      <c r="I18" s="256">
        <v>98</v>
      </c>
      <c r="J18" s="256">
        <v>10</v>
      </c>
      <c r="K18" s="256">
        <v>88</v>
      </c>
      <c r="L18" s="252" t="s">
        <v>19</v>
      </c>
      <c r="M18" s="264" t="s">
        <v>83</v>
      </c>
    </row>
    <row r="19" spans="1:13">
      <c r="A19" s="267" t="s">
        <v>25</v>
      </c>
      <c r="B19" s="248" t="s">
        <v>3</v>
      </c>
      <c r="C19" s="256">
        <v>9</v>
      </c>
      <c r="D19" s="256">
        <v>5</v>
      </c>
      <c r="E19" s="256">
        <v>0</v>
      </c>
      <c r="F19" s="256">
        <v>4</v>
      </c>
      <c r="G19" s="256"/>
      <c r="H19" s="256">
        <v>15</v>
      </c>
      <c r="I19" s="256">
        <v>38</v>
      </c>
      <c r="J19" s="256">
        <v>46</v>
      </c>
      <c r="K19" s="256">
        <v>-8</v>
      </c>
      <c r="L19" s="252" t="s">
        <v>24</v>
      </c>
      <c r="M19" s="269"/>
    </row>
    <row r="20" spans="1:13">
      <c r="A20" s="267" t="s">
        <v>25</v>
      </c>
      <c r="B20" s="248" t="s">
        <v>60</v>
      </c>
      <c r="C20" s="256">
        <v>9</v>
      </c>
      <c r="D20" s="256">
        <v>3</v>
      </c>
      <c r="E20" s="256">
        <v>0</v>
      </c>
      <c r="F20" s="256">
        <v>6</v>
      </c>
      <c r="G20" s="256"/>
      <c r="H20" s="256">
        <v>9</v>
      </c>
      <c r="I20" s="256">
        <v>32</v>
      </c>
      <c r="J20" s="256">
        <v>59</v>
      </c>
      <c r="K20" s="256">
        <v>-27</v>
      </c>
      <c r="L20" s="252" t="s">
        <v>25</v>
      </c>
      <c r="M20" s="254"/>
    </row>
    <row r="21" spans="1:13">
      <c r="A21" s="268" t="s">
        <v>25</v>
      </c>
      <c r="B21" s="249" t="s">
        <v>66</v>
      </c>
      <c r="C21" s="257">
        <v>9</v>
      </c>
      <c r="D21" s="257">
        <v>1</v>
      </c>
      <c r="E21" s="257">
        <v>0</v>
      </c>
      <c r="F21" s="257">
        <v>8</v>
      </c>
      <c r="G21" s="257"/>
      <c r="H21" s="257">
        <v>3</v>
      </c>
      <c r="I21" s="257">
        <v>23</v>
      </c>
      <c r="J21" s="257">
        <v>76</v>
      </c>
      <c r="K21" s="257">
        <v>-53</v>
      </c>
      <c r="L21" s="253" t="s">
        <v>43</v>
      </c>
      <c r="M21" s="255"/>
    </row>
    <row r="23" spans="1:13">
      <c r="A23" s="215" t="s">
        <v>37</v>
      </c>
    </row>
    <row r="24" spans="1:13">
      <c r="A24" s="215" t="s">
        <v>38</v>
      </c>
    </row>
    <row r="25" spans="1:13">
      <c r="A25" s="215" t="s">
        <v>39</v>
      </c>
    </row>
    <row r="26" spans="1:13">
      <c r="A26" s="215" t="s">
        <v>40</v>
      </c>
    </row>
    <row r="27" spans="1:13">
      <c r="A27" s="215" t="s">
        <v>41</v>
      </c>
    </row>
    <row r="28" spans="1:13">
      <c r="A28" s="215" t="s">
        <v>42</v>
      </c>
    </row>
    <row r="29" spans="1:13">
      <c r="B29" s="214"/>
    </row>
    <row r="30" spans="1:13">
      <c r="A30" s="216" t="s">
        <v>45</v>
      </c>
      <c r="B30" s="217"/>
      <c r="C30" s="217"/>
      <c r="D30" s="217"/>
      <c r="E30" s="217"/>
      <c r="F30" s="218" t="s">
        <v>46</v>
      </c>
      <c r="G30" s="272"/>
      <c r="H30" s="245" t="s">
        <v>46</v>
      </c>
    </row>
    <row r="31" spans="1:13">
      <c r="A31" s="219">
        <v>17</v>
      </c>
      <c r="B31" s="219" t="s">
        <v>79</v>
      </c>
      <c r="C31" s="229" t="s">
        <v>67</v>
      </c>
      <c r="D31" s="278" t="s">
        <v>81</v>
      </c>
      <c r="E31" s="279"/>
      <c r="F31" s="220">
        <v>1</v>
      </c>
      <c r="G31" s="273">
        <v>2</v>
      </c>
      <c r="H31" s="246">
        <v>0</v>
      </c>
    </row>
    <row r="32" spans="1:13">
      <c r="A32" s="219">
        <v>10</v>
      </c>
      <c r="B32" s="219" t="s">
        <v>84</v>
      </c>
      <c r="C32" s="229" t="s">
        <v>68</v>
      </c>
      <c r="D32" s="278" t="s">
        <v>81</v>
      </c>
      <c r="E32" s="279"/>
      <c r="F32" s="220">
        <v>1</v>
      </c>
      <c r="G32" s="273"/>
      <c r="H32" s="246">
        <v>0</v>
      </c>
    </row>
    <row r="33" spans="1:8">
      <c r="A33" s="219">
        <v>80</v>
      </c>
      <c r="B33" s="219" t="s">
        <v>86</v>
      </c>
      <c r="C33" s="229" t="s">
        <v>69</v>
      </c>
      <c r="D33" s="278" t="s">
        <v>85</v>
      </c>
      <c r="E33" s="279"/>
      <c r="F33" s="220">
        <v>1</v>
      </c>
      <c r="G33" s="273"/>
      <c r="H33" s="246">
        <v>0</v>
      </c>
    </row>
    <row r="34" spans="1:8">
      <c r="A34" s="219"/>
      <c r="B34" s="219"/>
      <c r="C34" s="229"/>
      <c r="D34" s="274"/>
      <c r="E34" s="275"/>
      <c r="F34" s="220"/>
      <c r="G34" s="273"/>
      <c r="H34" s="246"/>
    </row>
    <row r="35" spans="1:8">
      <c r="B35" s="214"/>
    </row>
    <row r="36" spans="1:8">
      <c r="B36" s="214"/>
    </row>
    <row r="37" spans="1:8">
      <c r="B37" s="214"/>
    </row>
    <row r="38" spans="1:8">
      <c r="B38" s="214"/>
    </row>
    <row r="39" spans="1:8">
      <c r="B39" s="214"/>
    </row>
    <row r="40" spans="1:8">
      <c r="B40" s="214"/>
    </row>
    <row r="41" spans="1:8">
      <c r="B41" s="214"/>
    </row>
    <row r="42" spans="1:8">
      <c r="B42" s="214"/>
    </row>
    <row r="43" spans="1:8">
      <c r="B43" s="214"/>
    </row>
    <row r="44" spans="1:8">
      <c r="B44" s="214"/>
    </row>
    <row r="45" spans="1:8">
      <c r="B45" s="214"/>
    </row>
    <row r="46" spans="1:8">
      <c r="B46" s="214"/>
    </row>
    <row r="47" spans="1:8">
      <c r="B47" s="214"/>
    </row>
  </sheetData>
  <sortState ref="B18:K21">
    <sortCondition descending="1" ref="H18:H21"/>
    <sortCondition descending="1" ref="K18:K21"/>
  </sortState>
  <mergeCells count="7">
    <mergeCell ref="D34:E34"/>
    <mergeCell ref="F2:H2"/>
    <mergeCell ref="C3:F3"/>
    <mergeCell ref="I3:K3"/>
    <mergeCell ref="D32:E32"/>
    <mergeCell ref="D33:E33"/>
    <mergeCell ref="D31:E31"/>
  </mergeCells>
  <pageMargins left="0.31496062992125984" right="0.31496062992125984" top="0.35433070866141736" bottom="0.98425196850393704" header="0" footer="0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G20" sqref="G20"/>
    </sheetView>
  </sheetViews>
  <sheetFormatPr defaultRowHeight="12.75"/>
  <cols>
    <col min="1" max="1" width="16" style="7" customWidth="1"/>
    <col min="2" max="2" width="8.28515625" style="7" customWidth="1"/>
    <col min="3" max="3" width="20.42578125" style="7" customWidth="1"/>
    <col min="4" max="4" width="5.85546875" style="7" bestFit="1" customWidth="1"/>
    <col min="5" max="5" width="20.42578125" style="7" customWidth="1"/>
    <col min="6" max="6" width="9.140625" style="7"/>
    <col min="7" max="7" width="7" style="15" customWidth="1"/>
    <col min="8" max="8" width="2.140625" style="15" customWidth="1"/>
    <col min="9" max="9" width="7" style="17" customWidth="1"/>
    <col min="10" max="12" width="7" style="7" customWidth="1"/>
    <col min="13" max="14" width="49.42578125" style="7" customWidth="1"/>
    <col min="15" max="16384" width="9.140625" style="7"/>
  </cols>
  <sheetData>
    <row r="1" spans="1:14" ht="15">
      <c r="A1" s="14" t="s">
        <v>47</v>
      </c>
      <c r="B1" s="14"/>
      <c r="C1" s="15"/>
      <c r="E1" s="15"/>
      <c r="G1" s="16"/>
      <c r="H1" s="16"/>
      <c r="M1" s="7" t="s">
        <v>99</v>
      </c>
    </row>
    <row r="2" spans="1:14" ht="15">
      <c r="A2" s="14"/>
      <c r="B2" s="14"/>
      <c r="C2" s="15"/>
      <c r="E2" s="15"/>
      <c r="G2" s="276" t="s">
        <v>23</v>
      </c>
      <c r="H2" s="276"/>
      <c r="I2" s="276"/>
      <c r="K2" s="276" t="s">
        <v>22</v>
      </c>
      <c r="L2" s="276"/>
      <c r="M2" s="18"/>
      <c r="N2" s="18"/>
    </row>
    <row r="3" spans="1:14" s="18" customFormat="1">
      <c r="A3" s="37" t="s">
        <v>2</v>
      </c>
      <c r="B3" s="236" t="s">
        <v>65</v>
      </c>
      <c r="C3" s="48" t="s">
        <v>20</v>
      </c>
      <c r="D3" s="13"/>
      <c r="E3" s="38" t="s">
        <v>21</v>
      </c>
      <c r="F3" s="47"/>
      <c r="G3" s="40" t="s">
        <v>20</v>
      </c>
      <c r="H3" s="41"/>
      <c r="I3" s="42" t="s">
        <v>21</v>
      </c>
      <c r="J3" s="39"/>
      <c r="K3" s="43" t="s">
        <v>20</v>
      </c>
      <c r="L3" s="44" t="s">
        <v>21</v>
      </c>
      <c r="M3" s="141" t="s">
        <v>28</v>
      </c>
      <c r="N3" s="142" t="s">
        <v>34</v>
      </c>
    </row>
    <row r="4" spans="1:14">
      <c r="A4" s="151" t="s">
        <v>31</v>
      </c>
      <c r="B4" s="232" t="s">
        <v>70</v>
      </c>
      <c r="C4" s="152" t="s">
        <v>4</v>
      </c>
      <c r="D4" s="153" t="s">
        <v>1</v>
      </c>
      <c r="E4" s="154" t="s">
        <v>63</v>
      </c>
      <c r="F4" s="155" t="s">
        <v>5</v>
      </c>
      <c r="G4" s="156">
        <v>2</v>
      </c>
      <c r="H4" s="157" t="s">
        <v>1</v>
      </c>
      <c r="I4" s="156">
        <v>10</v>
      </c>
      <c r="J4" s="158"/>
      <c r="K4" s="159">
        <f>IF(G4="","",IF(G4&gt;I4,3,IF(G4=I4,1,IF(G4&lt;I4,0,""))))</f>
        <v>0</v>
      </c>
      <c r="L4" s="160">
        <f>IF(I4="","",IF(I4&gt;G4,3,IF(I4=G4,1,IF(I4&lt;G4,0,""))))</f>
        <v>3</v>
      </c>
      <c r="M4" s="150"/>
      <c r="N4" s="149"/>
    </row>
    <row r="5" spans="1:14">
      <c r="A5" s="161" t="s">
        <v>52</v>
      </c>
      <c r="B5" s="233" t="s">
        <v>71</v>
      </c>
      <c r="C5" s="162" t="s">
        <v>51</v>
      </c>
      <c r="D5" s="163" t="s">
        <v>1</v>
      </c>
      <c r="E5" s="164" t="s">
        <v>62</v>
      </c>
      <c r="F5" s="165" t="s">
        <v>5</v>
      </c>
      <c r="G5" s="166">
        <v>6</v>
      </c>
      <c r="H5" s="167" t="s">
        <v>1</v>
      </c>
      <c r="I5" s="166">
        <v>0</v>
      </c>
      <c r="J5" s="168"/>
      <c r="K5" s="169">
        <f t="shared" ref="K5:K12" si="0">IF(G5="","",IF(G5&gt;I5,3,IF(G5=I5,1,IF(G5&lt;I5,0,""))))</f>
        <v>3</v>
      </c>
      <c r="L5" s="170">
        <f t="shared" ref="L5:L12" si="1">IF(I5="","",IF(I5&gt;G5,3,IF(I5=G5,1,IF(I5&lt;G5,0,""))))</f>
        <v>0</v>
      </c>
      <c r="M5" s="121"/>
      <c r="N5" s="122"/>
    </row>
    <row r="6" spans="1:14">
      <c r="A6" s="161" t="s">
        <v>53</v>
      </c>
      <c r="B6" s="233" t="s">
        <v>72</v>
      </c>
      <c r="C6" s="162" t="s">
        <v>63</v>
      </c>
      <c r="D6" s="163" t="s">
        <v>1</v>
      </c>
      <c r="E6" s="164" t="s">
        <v>64</v>
      </c>
      <c r="F6" s="165" t="s">
        <v>5</v>
      </c>
      <c r="G6" s="166">
        <v>7</v>
      </c>
      <c r="H6" s="167" t="s">
        <v>1</v>
      </c>
      <c r="I6" s="166">
        <v>1</v>
      </c>
      <c r="J6" s="168"/>
      <c r="K6" s="169">
        <f t="shared" si="0"/>
        <v>3</v>
      </c>
      <c r="L6" s="170">
        <f t="shared" si="1"/>
        <v>0</v>
      </c>
      <c r="M6" s="121"/>
      <c r="N6" s="122"/>
    </row>
    <row r="7" spans="1:14">
      <c r="A7" s="161" t="s">
        <v>54</v>
      </c>
      <c r="B7" s="233" t="s">
        <v>73</v>
      </c>
      <c r="C7" s="162" t="s">
        <v>51</v>
      </c>
      <c r="D7" s="163" t="s">
        <v>1</v>
      </c>
      <c r="E7" s="164" t="s">
        <v>4</v>
      </c>
      <c r="F7" s="165" t="s">
        <v>5</v>
      </c>
      <c r="G7" s="166">
        <v>8</v>
      </c>
      <c r="H7" s="167" t="s">
        <v>1</v>
      </c>
      <c r="I7" s="166">
        <v>2</v>
      </c>
      <c r="J7" s="168"/>
      <c r="K7" s="169">
        <f t="shared" si="0"/>
        <v>3</v>
      </c>
      <c r="L7" s="170">
        <f t="shared" si="1"/>
        <v>0</v>
      </c>
      <c r="M7" s="121"/>
      <c r="N7" s="122"/>
    </row>
    <row r="8" spans="1:14">
      <c r="A8" s="221" t="s">
        <v>55</v>
      </c>
      <c r="B8" s="234"/>
      <c r="C8" s="162"/>
      <c r="D8" s="163"/>
      <c r="E8" s="164"/>
      <c r="F8" s="165"/>
      <c r="G8" s="166"/>
      <c r="H8" s="167"/>
      <c r="I8" s="166"/>
      <c r="J8" s="168"/>
      <c r="K8" s="169"/>
      <c r="L8" s="170"/>
      <c r="M8" s="121"/>
      <c r="N8" s="122"/>
    </row>
    <row r="9" spans="1:14">
      <c r="A9" s="161" t="s">
        <v>56</v>
      </c>
      <c r="B9" s="233" t="s">
        <v>74</v>
      </c>
      <c r="C9" s="162" t="s">
        <v>62</v>
      </c>
      <c r="D9" s="163" t="s">
        <v>1</v>
      </c>
      <c r="E9" s="164" t="s">
        <v>63</v>
      </c>
      <c r="F9" s="165" t="s">
        <v>5</v>
      </c>
      <c r="G9" s="166">
        <v>5</v>
      </c>
      <c r="H9" s="167" t="s">
        <v>1</v>
      </c>
      <c r="I9" s="166">
        <v>9</v>
      </c>
      <c r="J9" s="168"/>
      <c r="K9" s="169">
        <f t="shared" si="0"/>
        <v>0</v>
      </c>
      <c r="L9" s="170">
        <f t="shared" si="1"/>
        <v>3</v>
      </c>
      <c r="M9" s="121"/>
      <c r="N9" s="122"/>
    </row>
    <row r="10" spans="1:14">
      <c r="A10" s="161" t="s">
        <v>57</v>
      </c>
      <c r="B10" s="233" t="s">
        <v>75</v>
      </c>
      <c r="C10" s="162" t="s">
        <v>64</v>
      </c>
      <c r="D10" s="163" t="s">
        <v>1</v>
      </c>
      <c r="E10" s="164" t="s">
        <v>4</v>
      </c>
      <c r="F10" s="165" t="s">
        <v>5</v>
      </c>
      <c r="G10" s="166">
        <v>5</v>
      </c>
      <c r="H10" s="167" t="s">
        <v>1</v>
      </c>
      <c r="I10" s="166">
        <v>1</v>
      </c>
      <c r="J10" s="168"/>
      <c r="K10" s="169">
        <f t="shared" si="0"/>
        <v>3</v>
      </c>
      <c r="L10" s="170">
        <f t="shared" si="1"/>
        <v>0</v>
      </c>
      <c r="M10" s="121"/>
      <c r="N10" s="122"/>
    </row>
    <row r="11" spans="1:14">
      <c r="A11" s="161" t="s">
        <v>58</v>
      </c>
      <c r="B11" s="233" t="s">
        <v>76</v>
      </c>
      <c r="C11" s="162" t="s">
        <v>63</v>
      </c>
      <c r="D11" s="163" t="s">
        <v>1</v>
      </c>
      <c r="E11" s="164" t="s">
        <v>51</v>
      </c>
      <c r="F11" s="165" t="s">
        <v>5</v>
      </c>
      <c r="G11" s="166">
        <v>6</v>
      </c>
      <c r="H11" s="167" t="s">
        <v>1</v>
      </c>
      <c r="I11" s="166">
        <v>1</v>
      </c>
      <c r="J11" s="168"/>
      <c r="K11" s="169">
        <f t="shared" si="0"/>
        <v>3</v>
      </c>
      <c r="L11" s="170">
        <f t="shared" si="1"/>
        <v>0</v>
      </c>
      <c r="M11" s="121"/>
      <c r="N11" s="122"/>
    </row>
    <row r="12" spans="1:14">
      <c r="A12" s="171" t="s">
        <v>59</v>
      </c>
      <c r="B12" s="235" t="s">
        <v>77</v>
      </c>
      <c r="C12" s="172" t="s">
        <v>62</v>
      </c>
      <c r="D12" s="173" t="s">
        <v>1</v>
      </c>
      <c r="E12" s="174" t="s">
        <v>64</v>
      </c>
      <c r="F12" s="175" t="s">
        <v>5</v>
      </c>
      <c r="G12" s="176">
        <v>2</v>
      </c>
      <c r="H12" s="177" t="s">
        <v>1</v>
      </c>
      <c r="I12" s="176">
        <v>3</v>
      </c>
      <c r="J12" s="178"/>
      <c r="K12" s="179">
        <f t="shared" si="0"/>
        <v>0</v>
      </c>
      <c r="L12" s="180">
        <f t="shared" si="1"/>
        <v>3</v>
      </c>
      <c r="M12" s="123"/>
      <c r="N12" s="124"/>
    </row>
    <row r="13" spans="1:14">
      <c r="A13" s="19"/>
      <c r="B13" s="19"/>
      <c r="C13" s="12"/>
      <c r="D13" s="20"/>
      <c r="E13" s="12"/>
      <c r="F13" s="21"/>
      <c r="G13" s="22"/>
      <c r="H13" s="23"/>
      <c r="I13" s="24"/>
      <c r="J13" s="24"/>
      <c r="K13" s="20"/>
      <c r="L13" s="20"/>
    </row>
    <row r="14" spans="1:14">
      <c r="A14" s="37" t="s">
        <v>0</v>
      </c>
      <c r="B14" s="236" t="s">
        <v>65</v>
      </c>
      <c r="C14" s="48" t="s">
        <v>20</v>
      </c>
      <c r="D14" s="51" t="s">
        <v>1</v>
      </c>
      <c r="E14" s="38" t="s">
        <v>21</v>
      </c>
      <c r="F14" s="47"/>
      <c r="G14" s="40" t="s">
        <v>20</v>
      </c>
      <c r="H14" s="41"/>
      <c r="I14" s="42" t="s">
        <v>21</v>
      </c>
      <c r="J14" s="39"/>
      <c r="K14" s="43" t="s">
        <v>20</v>
      </c>
      <c r="L14" s="44" t="s">
        <v>21</v>
      </c>
      <c r="M14" s="141" t="s">
        <v>28</v>
      </c>
      <c r="N14" s="142" t="s">
        <v>34</v>
      </c>
    </row>
    <row r="15" spans="1:14">
      <c r="A15" s="182" t="s">
        <v>31</v>
      </c>
      <c r="B15" s="237"/>
      <c r="C15" s="183"/>
      <c r="D15" s="184"/>
      <c r="E15" s="185"/>
      <c r="F15" s="186" t="s">
        <v>6</v>
      </c>
      <c r="G15" s="187"/>
      <c r="H15" s="188"/>
      <c r="I15" s="187"/>
      <c r="J15" s="189"/>
      <c r="K15" s="190" t="str">
        <f t="shared" ref="K15:K23" si="2">IF(G15="","",IF(G15&gt;I15,3,IF(G15=I15,1,IF(G15&lt;I15,0,""))))</f>
        <v/>
      </c>
      <c r="L15" s="191" t="str">
        <f t="shared" ref="L15:L23" si="3">IF(I15="","",IF(I15&gt;G15,3,IF(I15=G15,1,IF(I15&lt;G15,0,""))))</f>
        <v/>
      </c>
      <c r="M15" s="125"/>
      <c r="N15" s="126"/>
    </row>
    <row r="16" spans="1:14">
      <c r="A16" s="192" t="s">
        <v>52</v>
      </c>
      <c r="B16" s="238" t="s">
        <v>93</v>
      </c>
      <c r="C16" s="193" t="s">
        <v>36</v>
      </c>
      <c r="D16" s="194" t="s">
        <v>1</v>
      </c>
      <c r="E16" s="195" t="s">
        <v>9</v>
      </c>
      <c r="F16" s="196" t="s">
        <v>6</v>
      </c>
      <c r="G16" s="197">
        <v>9</v>
      </c>
      <c r="H16" s="198"/>
      <c r="I16" s="197">
        <v>1</v>
      </c>
      <c r="J16" s="199"/>
      <c r="K16" s="200">
        <f t="shared" si="2"/>
        <v>3</v>
      </c>
      <c r="L16" s="201">
        <f t="shared" si="3"/>
        <v>0</v>
      </c>
      <c r="M16" s="127"/>
      <c r="N16" s="128"/>
    </row>
    <row r="17" spans="1:14">
      <c r="A17" s="192" t="s">
        <v>53</v>
      </c>
      <c r="B17" s="238" t="s">
        <v>94</v>
      </c>
      <c r="C17" s="193" t="s">
        <v>35</v>
      </c>
      <c r="D17" s="194" t="s">
        <v>1</v>
      </c>
      <c r="E17" s="195" t="s">
        <v>26</v>
      </c>
      <c r="F17" s="196" t="s">
        <v>6</v>
      </c>
      <c r="G17" s="197">
        <v>4</v>
      </c>
      <c r="H17" s="198"/>
      <c r="I17" s="197">
        <v>2</v>
      </c>
      <c r="J17" s="199"/>
      <c r="K17" s="200">
        <f t="shared" si="2"/>
        <v>3</v>
      </c>
      <c r="L17" s="201">
        <f t="shared" si="3"/>
        <v>0</v>
      </c>
      <c r="M17" s="127"/>
      <c r="N17" s="128"/>
    </row>
    <row r="18" spans="1:14">
      <c r="A18" s="192" t="s">
        <v>54</v>
      </c>
      <c r="B18" s="238"/>
      <c r="C18" s="193"/>
      <c r="D18" s="194" t="s">
        <v>1</v>
      </c>
      <c r="E18" s="195"/>
      <c r="F18" s="196" t="s">
        <v>6</v>
      </c>
      <c r="G18" s="197"/>
      <c r="H18" s="198"/>
      <c r="I18" s="197"/>
      <c r="J18" s="199"/>
      <c r="K18" s="200" t="str">
        <f t="shared" si="2"/>
        <v/>
      </c>
      <c r="L18" s="201" t="str">
        <f t="shared" si="3"/>
        <v/>
      </c>
      <c r="M18" s="127"/>
      <c r="N18" s="128"/>
    </row>
    <row r="19" spans="1:14">
      <c r="A19" s="192" t="s">
        <v>55</v>
      </c>
      <c r="B19" s="238" t="s">
        <v>95</v>
      </c>
      <c r="C19" s="193" t="s">
        <v>36</v>
      </c>
      <c r="D19" s="194" t="s">
        <v>1</v>
      </c>
      <c r="E19" s="195" t="s">
        <v>35</v>
      </c>
      <c r="F19" s="202" t="s">
        <v>6</v>
      </c>
      <c r="G19" s="197">
        <v>5</v>
      </c>
      <c r="H19" s="198"/>
      <c r="I19" s="197">
        <v>0</v>
      </c>
      <c r="J19" s="199"/>
      <c r="K19" s="200">
        <f t="shared" si="2"/>
        <v>3</v>
      </c>
      <c r="L19" s="201">
        <f t="shared" si="3"/>
        <v>0</v>
      </c>
      <c r="M19" s="181"/>
      <c r="N19" s="213"/>
    </row>
    <row r="20" spans="1:14">
      <c r="A20" s="192" t="s">
        <v>56</v>
      </c>
      <c r="B20" s="238" t="s">
        <v>96</v>
      </c>
      <c r="C20" s="193" t="s">
        <v>26</v>
      </c>
      <c r="D20" s="194" t="s">
        <v>1</v>
      </c>
      <c r="E20" s="195" t="s">
        <v>9</v>
      </c>
      <c r="F20" s="202" t="s">
        <v>6</v>
      </c>
      <c r="G20" s="197">
        <v>2</v>
      </c>
      <c r="H20" s="198"/>
      <c r="I20" s="197">
        <v>0</v>
      </c>
      <c r="J20" s="199"/>
      <c r="K20" s="200">
        <f t="shared" si="2"/>
        <v>3</v>
      </c>
      <c r="L20" s="201">
        <f t="shared" si="3"/>
        <v>0</v>
      </c>
      <c r="M20" s="129"/>
      <c r="N20" s="130"/>
    </row>
    <row r="21" spans="1:14">
      <c r="A21" s="192" t="s">
        <v>57</v>
      </c>
      <c r="B21" s="238"/>
      <c r="C21" s="193"/>
      <c r="D21" s="194" t="s">
        <v>1</v>
      </c>
      <c r="E21" s="195"/>
      <c r="F21" s="196" t="s">
        <v>6</v>
      </c>
      <c r="G21" s="197"/>
      <c r="H21" s="198"/>
      <c r="I21" s="197"/>
      <c r="J21" s="199"/>
      <c r="K21" s="200" t="str">
        <f t="shared" si="2"/>
        <v/>
      </c>
      <c r="L21" s="201" t="str">
        <f t="shared" si="3"/>
        <v/>
      </c>
      <c r="M21" s="127"/>
      <c r="N21" s="128"/>
    </row>
    <row r="22" spans="1:14">
      <c r="A22" s="192" t="s">
        <v>58</v>
      </c>
      <c r="B22" s="238" t="s">
        <v>97</v>
      </c>
      <c r="C22" s="193" t="s">
        <v>26</v>
      </c>
      <c r="D22" s="194" t="s">
        <v>1</v>
      </c>
      <c r="E22" s="195" t="s">
        <v>36</v>
      </c>
      <c r="F22" s="196" t="s">
        <v>6</v>
      </c>
      <c r="G22" s="197">
        <v>1</v>
      </c>
      <c r="H22" s="198"/>
      <c r="I22" s="197">
        <v>5</v>
      </c>
      <c r="J22" s="199"/>
      <c r="K22" s="200">
        <f t="shared" si="2"/>
        <v>0</v>
      </c>
      <c r="L22" s="201">
        <f t="shared" si="3"/>
        <v>3</v>
      </c>
      <c r="M22" s="127"/>
      <c r="N22" s="128"/>
    </row>
    <row r="23" spans="1:14">
      <c r="A23" s="203" t="s">
        <v>59</v>
      </c>
      <c r="B23" s="239" t="s">
        <v>98</v>
      </c>
      <c r="C23" s="204" t="s">
        <v>9</v>
      </c>
      <c r="D23" s="205" t="s">
        <v>1</v>
      </c>
      <c r="E23" s="206" t="s">
        <v>35</v>
      </c>
      <c r="F23" s="207" t="s">
        <v>6</v>
      </c>
      <c r="G23" s="208">
        <v>3</v>
      </c>
      <c r="H23" s="209"/>
      <c r="I23" s="208">
        <v>2</v>
      </c>
      <c r="J23" s="210"/>
      <c r="K23" s="211">
        <f t="shared" si="2"/>
        <v>3</v>
      </c>
      <c r="L23" s="212">
        <f t="shared" si="3"/>
        <v>0</v>
      </c>
      <c r="M23" s="131"/>
      <c r="N23" s="132"/>
    </row>
    <row r="24" spans="1:14">
      <c r="A24" s="19"/>
      <c r="B24" s="19"/>
      <c r="C24" s="12"/>
      <c r="D24" s="20"/>
      <c r="E24" s="12"/>
      <c r="F24" s="21"/>
      <c r="G24" s="22"/>
      <c r="H24" s="23"/>
      <c r="I24" s="24"/>
      <c r="J24" s="25"/>
      <c r="K24" s="20"/>
      <c r="L24" s="20"/>
    </row>
    <row r="25" spans="1:14">
      <c r="A25" s="37" t="s">
        <v>7</v>
      </c>
      <c r="B25" s="236" t="s">
        <v>65</v>
      </c>
      <c r="C25" s="48" t="s">
        <v>20</v>
      </c>
      <c r="D25" s="51" t="s">
        <v>1</v>
      </c>
      <c r="E25" s="38" t="s">
        <v>21</v>
      </c>
      <c r="F25" s="47"/>
      <c r="G25" s="40" t="s">
        <v>20</v>
      </c>
      <c r="H25" s="41"/>
      <c r="I25" s="42" t="s">
        <v>21</v>
      </c>
      <c r="J25" s="39"/>
      <c r="K25" s="43" t="s">
        <v>20</v>
      </c>
      <c r="L25" s="44" t="s">
        <v>21</v>
      </c>
      <c r="M25" s="141" t="s">
        <v>28</v>
      </c>
      <c r="N25" s="142" t="s">
        <v>34</v>
      </c>
    </row>
    <row r="26" spans="1:14">
      <c r="A26" s="52" t="s">
        <v>31</v>
      </c>
      <c r="B26" s="240" t="s">
        <v>87</v>
      </c>
      <c r="C26" s="53" t="s">
        <v>66</v>
      </c>
      <c r="D26" s="54" t="s">
        <v>1</v>
      </c>
      <c r="E26" s="55" t="s">
        <v>3</v>
      </c>
      <c r="F26" s="56" t="s">
        <v>8</v>
      </c>
      <c r="G26" s="143">
        <v>1</v>
      </c>
      <c r="H26" s="144"/>
      <c r="I26" s="143">
        <v>12</v>
      </c>
      <c r="J26" s="57"/>
      <c r="K26" s="58">
        <f>IF(G26="","",IF(G26&gt;I26,3,IF(G26=I26,1,IF(G26&lt;I26,0,""))))</f>
        <v>0</v>
      </c>
      <c r="L26" s="112">
        <f t="shared" ref="L26" si="4">IF(I26="","",IF(I26&gt;G26,3,IF(I26=G26,1,IF(I26&lt;G26,0,""))))</f>
        <v>3</v>
      </c>
      <c r="M26" s="133"/>
      <c r="N26" s="134"/>
    </row>
    <row r="27" spans="1:14">
      <c r="A27" s="243" t="s">
        <v>52</v>
      </c>
      <c r="B27" s="244" t="s">
        <v>88</v>
      </c>
      <c r="C27" s="60" t="s">
        <v>60</v>
      </c>
      <c r="D27" s="61" t="s">
        <v>1</v>
      </c>
      <c r="E27" s="62" t="s">
        <v>27</v>
      </c>
      <c r="F27" s="63" t="s">
        <v>8</v>
      </c>
      <c r="G27" s="145">
        <v>1</v>
      </c>
      <c r="H27" s="146"/>
      <c r="I27" s="145">
        <v>9</v>
      </c>
      <c r="J27" s="64"/>
      <c r="K27" s="65">
        <f t="shared" ref="K27:K34" si="5">IF(G27="","",IF(G27&gt;I27,3,IF(G27=I27,1,IF(G27&lt;I27,0,""))))</f>
        <v>0</v>
      </c>
      <c r="L27" s="113">
        <f t="shared" ref="L27:L34" si="6">IF(I27="","",IF(I27&gt;G27,3,IF(I27=G27,1,IF(I27&lt;G27,0,""))))</f>
        <v>3</v>
      </c>
      <c r="M27" s="135"/>
      <c r="N27" s="136"/>
    </row>
    <row r="28" spans="1:14">
      <c r="A28" s="59" t="s">
        <v>53</v>
      </c>
      <c r="B28" s="241"/>
      <c r="C28" s="60"/>
      <c r="D28" s="61"/>
      <c r="E28" s="62"/>
      <c r="F28" s="63" t="s">
        <v>8</v>
      </c>
      <c r="G28" s="145"/>
      <c r="H28" s="146"/>
      <c r="I28" s="145"/>
      <c r="J28" s="64"/>
      <c r="K28" s="65" t="str">
        <f t="shared" si="5"/>
        <v/>
      </c>
      <c r="L28" s="113" t="str">
        <f t="shared" si="6"/>
        <v/>
      </c>
      <c r="M28" s="135"/>
      <c r="N28" s="136"/>
    </row>
    <row r="29" spans="1:14">
      <c r="A29" s="59" t="s">
        <v>54</v>
      </c>
      <c r="B29" s="241" t="s">
        <v>89</v>
      </c>
      <c r="C29" s="60" t="s">
        <v>60</v>
      </c>
      <c r="D29" s="61" t="s">
        <v>1</v>
      </c>
      <c r="E29" s="62" t="s">
        <v>66</v>
      </c>
      <c r="F29" s="63" t="s">
        <v>8</v>
      </c>
      <c r="G29" s="145">
        <v>5</v>
      </c>
      <c r="H29" s="146"/>
      <c r="I29" s="145">
        <v>7</v>
      </c>
      <c r="J29" s="64"/>
      <c r="K29" s="65">
        <f t="shared" si="5"/>
        <v>0</v>
      </c>
      <c r="L29" s="113">
        <f t="shared" si="6"/>
        <v>3</v>
      </c>
      <c r="M29" s="135"/>
      <c r="N29" s="136"/>
    </row>
    <row r="30" spans="1:14">
      <c r="A30" s="59" t="s">
        <v>55</v>
      </c>
      <c r="B30" s="241" t="s">
        <v>90</v>
      </c>
      <c r="C30" s="60" t="s">
        <v>3</v>
      </c>
      <c r="D30" s="61" t="s">
        <v>1</v>
      </c>
      <c r="E30" s="62" t="s">
        <v>27</v>
      </c>
      <c r="F30" s="63" t="s">
        <v>8</v>
      </c>
      <c r="G30" s="145">
        <v>2</v>
      </c>
      <c r="H30" s="146"/>
      <c r="I30" s="145">
        <v>10</v>
      </c>
      <c r="J30" s="64"/>
      <c r="K30" s="65">
        <f t="shared" si="5"/>
        <v>0</v>
      </c>
      <c r="L30" s="113">
        <f t="shared" si="6"/>
        <v>3</v>
      </c>
      <c r="M30" s="135"/>
      <c r="N30" s="136"/>
    </row>
    <row r="31" spans="1:14">
      <c r="A31" s="59" t="s">
        <v>56</v>
      </c>
      <c r="B31" s="241"/>
      <c r="C31" s="60"/>
      <c r="D31" s="61"/>
      <c r="E31" s="62"/>
      <c r="F31" s="63" t="s">
        <v>8</v>
      </c>
      <c r="G31" s="145"/>
      <c r="H31" s="146"/>
      <c r="I31" s="145"/>
      <c r="J31" s="64"/>
      <c r="K31" s="65" t="str">
        <f t="shared" si="5"/>
        <v/>
      </c>
      <c r="L31" s="113" t="str">
        <f t="shared" si="6"/>
        <v/>
      </c>
      <c r="M31" s="137"/>
      <c r="N31" s="138"/>
    </row>
    <row r="32" spans="1:14">
      <c r="A32" s="59" t="s">
        <v>57</v>
      </c>
      <c r="B32" s="241" t="s">
        <v>91</v>
      </c>
      <c r="C32" s="60" t="s">
        <v>27</v>
      </c>
      <c r="D32" s="61" t="s">
        <v>1</v>
      </c>
      <c r="E32" s="62" t="s">
        <v>66</v>
      </c>
      <c r="F32" s="63" t="s">
        <v>8</v>
      </c>
      <c r="G32" s="145">
        <v>8</v>
      </c>
      <c r="H32" s="146"/>
      <c r="I32" s="145">
        <v>2</v>
      </c>
      <c r="J32" s="64"/>
      <c r="K32" s="65">
        <f t="shared" si="5"/>
        <v>3</v>
      </c>
      <c r="L32" s="113">
        <f t="shared" si="6"/>
        <v>0</v>
      </c>
      <c r="M32" s="135"/>
      <c r="N32" s="136"/>
    </row>
    <row r="33" spans="1:14">
      <c r="A33" s="59" t="s">
        <v>58</v>
      </c>
      <c r="B33" s="241" t="s">
        <v>92</v>
      </c>
      <c r="C33" s="60" t="s">
        <v>3</v>
      </c>
      <c r="D33" s="61" t="s">
        <v>1</v>
      </c>
      <c r="E33" s="62" t="s">
        <v>60</v>
      </c>
      <c r="F33" s="63" t="s">
        <v>8</v>
      </c>
      <c r="G33" s="145">
        <v>1</v>
      </c>
      <c r="H33" s="146"/>
      <c r="I33" s="145">
        <v>5</v>
      </c>
      <c r="J33" s="64"/>
      <c r="K33" s="65">
        <f t="shared" si="5"/>
        <v>0</v>
      </c>
      <c r="L33" s="113">
        <f t="shared" si="6"/>
        <v>3</v>
      </c>
      <c r="M33" s="135"/>
      <c r="N33" s="136"/>
    </row>
    <row r="34" spans="1:14">
      <c r="A34" s="66" t="s">
        <v>59</v>
      </c>
      <c r="B34" s="242"/>
      <c r="C34" s="67"/>
      <c r="D34" s="68"/>
      <c r="E34" s="69"/>
      <c r="F34" s="70" t="s">
        <v>8</v>
      </c>
      <c r="G34" s="147"/>
      <c r="H34" s="148"/>
      <c r="I34" s="147"/>
      <c r="J34" s="71"/>
      <c r="K34" s="72" t="str">
        <f t="shared" si="5"/>
        <v/>
      </c>
      <c r="L34" s="114" t="str">
        <f t="shared" si="6"/>
        <v/>
      </c>
      <c r="M34" s="139"/>
      <c r="N34" s="140"/>
    </row>
    <row r="35" spans="1:14">
      <c r="A35" s="19"/>
      <c r="B35" s="19"/>
      <c r="C35" s="12"/>
      <c r="D35" s="20"/>
      <c r="E35" s="12"/>
      <c r="F35" s="21"/>
      <c r="G35" s="20"/>
      <c r="H35" s="23"/>
      <c r="I35" s="28"/>
      <c r="J35" s="24"/>
      <c r="K35" s="20"/>
      <c r="L35" s="20"/>
    </row>
    <row r="36" spans="1:14">
      <c r="C36" s="26"/>
      <c r="D36" s="26"/>
      <c r="E36" s="15"/>
      <c r="F36" s="26"/>
      <c r="G36" s="27"/>
      <c r="I36" s="15"/>
      <c r="J36" s="17"/>
      <c r="K36" s="29"/>
      <c r="L36" s="15"/>
      <c r="M36" s="15"/>
    </row>
    <row r="37" spans="1:14">
      <c r="B37" s="36" t="s">
        <v>78</v>
      </c>
      <c r="C37" s="78"/>
      <c r="D37" s="280" t="s">
        <v>30</v>
      </c>
      <c r="E37" s="280"/>
      <c r="F37" s="280"/>
      <c r="G37" s="280"/>
      <c r="H37" s="79"/>
      <c r="I37" s="80"/>
      <c r="J37" s="280" t="s">
        <v>10</v>
      </c>
      <c r="K37" s="280"/>
      <c r="L37" s="281"/>
    </row>
    <row r="38" spans="1:14">
      <c r="B38" s="100" t="s">
        <v>11</v>
      </c>
      <c r="C38" s="101" t="s">
        <v>29</v>
      </c>
      <c r="D38" s="43" t="s">
        <v>32</v>
      </c>
      <c r="E38" s="43" t="s">
        <v>12</v>
      </c>
      <c r="F38" s="43" t="s">
        <v>13</v>
      </c>
      <c r="G38" s="43" t="s">
        <v>14</v>
      </c>
      <c r="H38" s="43"/>
      <c r="I38" s="102" t="s">
        <v>15</v>
      </c>
      <c r="J38" s="43" t="s">
        <v>16</v>
      </c>
      <c r="K38" s="43" t="s">
        <v>17</v>
      </c>
      <c r="L38" s="103" t="s">
        <v>18</v>
      </c>
    </row>
    <row r="39" spans="1:14">
      <c r="B39" s="108" t="s">
        <v>19</v>
      </c>
      <c r="C39" s="109" t="s">
        <v>63</v>
      </c>
      <c r="D39" s="45">
        <f>COUNTIFS(C$4:E$12,C39)</f>
        <v>4</v>
      </c>
      <c r="E39" s="110">
        <f>SUMPRODUCT(($C$4:$C$12=$C39)*($K$4:$K$12=3))+SUMPRODUCT(($E$4:$E$12=$C39)*($L$4:$L$12=3))</f>
        <v>4</v>
      </c>
      <c r="F39" s="110">
        <f>SUMPRODUCT(($C$4:$C$12=$C39)*($K$4:$K$12=1))+SUMPRODUCT(($E$4:$E$12=$C39)*($L$4:$L$12=1))</f>
        <v>0</v>
      </c>
      <c r="G39" s="110">
        <f>SUMPRODUCT(($C$4:$C$12=$C39)*($K$4:$K$12=0))+SUMPRODUCT(($E$4:$E$12=$C39)*($L$4:$L$12=0))</f>
        <v>0</v>
      </c>
      <c r="H39" s="110"/>
      <c r="I39" s="110">
        <f>(E39*3)+(F39)</f>
        <v>12</v>
      </c>
      <c r="J39" s="110">
        <f>SUMIF($C$4:$C$12,C39,$G$4:$G$12)+SUMIF($E$4:$E$12,C39,$I$4:$I$12)</f>
        <v>32</v>
      </c>
      <c r="K39" s="110">
        <f>SUMIF($C$4:$C$12,C39,$I$4:$I$12)+SUMIF($E$4:$E$12,C39,$G$4:$G$12)</f>
        <v>9</v>
      </c>
      <c r="L39" s="111">
        <f>J39-K39</f>
        <v>23</v>
      </c>
    </row>
    <row r="40" spans="1:14">
      <c r="B40" s="81" t="s">
        <v>19</v>
      </c>
      <c r="C40" s="73" t="s">
        <v>51</v>
      </c>
      <c r="D40" s="35">
        <f>COUNTIFS(C$4:E$12,C40)</f>
        <v>3</v>
      </c>
      <c r="E40" s="74">
        <f>SUMPRODUCT(($C$4:$C$12=$C40)*($K$4:$K$12=3))+SUMPRODUCT(($E$4:$E$12=$C40)*($L$4:$L$12=3))</f>
        <v>2</v>
      </c>
      <c r="F40" s="74">
        <f>SUMPRODUCT(($C$4:$C$12=$C40)*($K$4:$K$12=1))+SUMPRODUCT(($E$4:$E$12=$C40)*($L$4:$L$12=1))</f>
        <v>0</v>
      </c>
      <c r="G40" s="74">
        <f>SUMPRODUCT(($C$4:$C$12=$C40)*($K$4:$K$12=0))+SUMPRODUCT(($E$4:$E$12=$C40)*($L$4:$L$12=0))</f>
        <v>1</v>
      </c>
      <c r="H40" s="74"/>
      <c r="I40" s="74">
        <f t="shared" ref="I40:I43" si="7">(E40*3)+(F40)</f>
        <v>6</v>
      </c>
      <c r="J40" s="74">
        <f t="shared" ref="J40:J43" si="8">SUMIF($C$4:$C$12,C40,$G$4:$G$12)+SUMIF($E$4:$E$12,C40,$I$4:$I$12)</f>
        <v>15</v>
      </c>
      <c r="K40" s="74">
        <f t="shared" ref="K40:K43" si="9">SUMIF($C$4:$C$12,C40,$I$4:$I$12)+SUMIF($E$4:$E$12,C40,$G$4:$G$12)</f>
        <v>8</v>
      </c>
      <c r="L40" s="82">
        <f t="shared" ref="L40:L43" si="10">J40-K40</f>
        <v>7</v>
      </c>
    </row>
    <row r="41" spans="1:14">
      <c r="B41" s="81" t="s">
        <v>19</v>
      </c>
      <c r="C41" s="73" t="s">
        <v>62</v>
      </c>
      <c r="D41" s="35">
        <f>COUNTIFS(C$4:E$12,C41)</f>
        <v>3</v>
      </c>
      <c r="E41" s="74">
        <f>SUMPRODUCT(($C$4:$C$12=$C41)*($K$4:$K$12=3))+SUMPRODUCT(($E$4:$E$12=$C41)*($L$4:$L$12=3))</f>
        <v>0</v>
      </c>
      <c r="F41" s="74">
        <f>SUMPRODUCT(($C$4:$C$12=$C41)*($K$4:$K$12=1))+SUMPRODUCT(($E$4:$E$12=$C41)*($L$4:$L$12=1))</f>
        <v>0</v>
      </c>
      <c r="G41" s="74">
        <f>SUMPRODUCT(($C$4:$C$12=$C41)*($K$4:$K$12=0))+SUMPRODUCT(($E$4:$E$12=$C41)*($L$4:$L$12=0))</f>
        <v>3</v>
      </c>
      <c r="H41" s="74"/>
      <c r="I41" s="74">
        <f t="shared" si="7"/>
        <v>0</v>
      </c>
      <c r="J41" s="74">
        <f t="shared" si="8"/>
        <v>7</v>
      </c>
      <c r="K41" s="74">
        <f t="shared" si="9"/>
        <v>18</v>
      </c>
      <c r="L41" s="82">
        <f t="shared" si="10"/>
        <v>-11</v>
      </c>
    </row>
    <row r="42" spans="1:14">
      <c r="B42" s="81" t="s">
        <v>19</v>
      </c>
      <c r="C42" s="73" t="s">
        <v>64</v>
      </c>
      <c r="D42" s="35">
        <f>COUNTIFS(C$4:E$12,C42)</f>
        <v>3</v>
      </c>
      <c r="E42" s="74">
        <f>SUMPRODUCT(($C$4:$C$12=$C42)*($K$4:$K$12=3))+SUMPRODUCT(($E$4:$E$12=$C42)*($L$4:$L$12=3))</f>
        <v>2</v>
      </c>
      <c r="F42" s="74">
        <f>SUMPRODUCT(($C$4:$C$12=$C42)*($K$4:$K$12=1))+SUMPRODUCT(($E$4:$E$12=$C42)*($L$4:$L$12=1))</f>
        <v>0</v>
      </c>
      <c r="G42" s="74">
        <f>SUMPRODUCT(($C$4:$C$12=$C42)*($K$4:$K$12=0))+SUMPRODUCT(($E$4:$E$12=$C42)*($L$4:$L$12=0))</f>
        <v>1</v>
      </c>
      <c r="H42" s="74"/>
      <c r="I42" s="74">
        <f t="shared" si="7"/>
        <v>6</v>
      </c>
      <c r="J42" s="74">
        <f t="shared" si="8"/>
        <v>9</v>
      </c>
      <c r="K42" s="74">
        <f t="shared" si="9"/>
        <v>10</v>
      </c>
      <c r="L42" s="82">
        <f t="shared" si="10"/>
        <v>-1</v>
      </c>
    </row>
    <row r="43" spans="1:14">
      <c r="B43" s="83" t="s">
        <v>19</v>
      </c>
      <c r="C43" s="84" t="s">
        <v>4</v>
      </c>
      <c r="D43" s="46">
        <f>COUNTIFS(C$4:E$12,C43)</f>
        <v>3</v>
      </c>
      <c r="E43" s="85">
        <f>SUMPRODUCT(($C$4:$C$12=$C43)*($K$4:$K$12=3))+SUMPRODUCT(($E$4:$E$12=$C43)*($L$4:$L$12=3))</f>
        <v>0</v>
      </c>
      <c r="F43" s="85">
        <f>SUMPRODUCT(($C$4:$C$12=$C43)*($K$4:$K$12=1))+SUMPRODUCT(($E$4:$E$12=$C43)*($L$4:$L$12=1))</f>
        <v>0</v>
      </c>
      <c r="G43" s="85">
        <f>SUMPRODUCT(($C$4:$C$12=$C43)*($K$4:$K$12=0))+SUMPRODUCT(($E$4:$E$12=$C43)*($L$4:$L$12=0))</f>
        <v>3</v>
      </c>
      <c r="H43" s="85"/>
      <c r="I43" s="85">
        <f t="shared" si="7"/>
        <v>0</v>
      </c>
      <c r="J43" s="85">
        <f t="shared" si="8"/>
        <v>5</v>
      </c>
      <c r="K43" s="85">
        <f t="shared" si="9"/>
        <v>23</v>
      </c>
      <c r="L43" s="86">
        <f t="shared" si="10"/>
        <v>-18</v>
      </c>
    </row>
    <row r="44" spans="1:14">
      <c r="B44" s="30"/>
      <c r="C44" s="30"/>
      <c r="D44" s="15"/>
      <c r="E44" s="26"/>
      <c r="F44" s="26"/>
    </row>
    <row r="45" spans="1:14">
      <c r="B45" s="100" t="s">
        <v>11</v>
      </c>
      <c r="C45" s="101" t="s">
        <v>29</v>
      </c>
      <c r="D45" s="43" t="s">
        <v>32</v>
      </c>
      <c r="E45" s="43" t="s">
        <v>12</v>
      </c>
      <c r="F45" s="43" t="s">
        <v>13</v>
      </c>
      <c r="G45" s="43" t="s">
        <v>14</v>
      </c>
      <c r="H45" s="43"/>
      <c r="I45" s="102" t="s">
        <v>15</v>
      </c>
      <c r="J45" s="43" t="s">
        <v>16</v>
      </c>
      <c r="K45" s="43" t="s">
        <v>17</v>
      </c>
      <c r="L45" s="103" t="s">
        <v>18</v>
      </c>
    </row>
    <row r="46" spans="1:14">
      <c r="B46" s="104" t="s">
        <v>24</v>
      </c>
      <c r="C46" s="105" t="s">
        <v>36</v>
      </c>
      <c r="D46" s="106">
        <f>COUNTIFS(C$15:E$34,C46)</f>
        <v>3</v>
      </c>
      <c r="E46" s="106">
        <f>SUMPRODUCT(($C$15:$C$23=$C46)*($K$15:$K$23=3))+SUMPRODUCT(($E$15:$E$23=$C46)*($L$15:$L$23=3))</f>
        <v>3</v>
      </c>
      <c r="F46" s="106">
        <f>SUMPRODUCT(($C$15:$C$23=$C46)*($K$15:$K$23=1))+SUMPRODUCT(($E$15:$E$23=$C46)*($L$15:$L$23=1))</f>
        <v>0</v>
      </c>
      <c r="G46" s="106">
        <f>SUMPRODUCT(($C$15:$C$23=$C46)*($K$15:$K$23=0))+SUMPRODUCT(($E$15:$E$23=$C46)*($L$15:$L$23=0))</f>
        <v>0</v>
      </c>
      <c r="H46" s="106"/>
      <c r="I46" s="106">
        <f t="shared" ref="I46:I49" si="11">(E46*3)+(F46)</f>
        <v>9</v>
      </c>
      <c r="J46" s="106">
        <f t="shared" ref="J46:J49" si="12">SUMIF($C$15:$C$23,C46,$G$15:$G$23)+SUMIF($E$15:$E$23,C46,$I$15:$I$23)</f>
        <v>19</v>
      </c>
      <c r="K46" s="106">
        <f t="shared" ref="K46:K49" si="13">SUMIF($C$15:$C$23,C46,$I$15:$I$23)+SUMIF($E$15:$E$23,C46,$G$15:$G$23)</f>
        <v>2</v>
      </c>
      <c r="L46" s="107">
        <f t="shared" ref="L46:L49" si="14">J46-K46</f>
        <v>17</v>
      </c>
    </row>
    <row r="47" spans="1:14">
      <c r="B47" s="49" t="s">
        <v>24</v>
      </c>
      <c r="C47" s="193" t="s">
        <v>26</v>
      </c>
      <c r="D47" s="76">
        <f t="shared" ref="D47:D49" si="15">COUNTIFS(C$15:E$34,C47)</f>
        <v>3</v>
      </c>
      <c r="E47" s="76">
        <f>SUMPRODUCT(($C$15:$C$23=$C47)*($K$15:$K$23=3))+SUMPRODUCT(($E$15:$E$23=$C47)*($L$15:$L$23=3))</f>
        <v>1</v>
      </c>
      <c r="F47" s="76">
        <f>SUMPRODUCT(($C$15:$C$23=$C47)*($K$15:$K$23=1))+SUMPRODUCT(($E$15:$E$23=$C47)*($L$15:$L$23=1))</f>
        <v>0</v>
      </c>
      <c r="G47" s="76">
        <f>SUMPRODUCT(($C$15:$C$23=$C47)*($K$15:$K$23=0))+SUMPRODUCT(($E$15:$E$23=$C47)*($L$15:$L$23=0))</f>
        <v>2</v>
      </c>
      <c r="H47" s="76"/>
      <c r="I47" s="76">
        <f t="shared" si="11"/>
        <v>3</v>
      </c>
      <c r="J47" s="76">
        <f t="shared" si="12"/>
        <v>5</v>
      </c>
      <c r="K47" s="76">
        <f t="shared" si="13"/>
        <v>9</v>
      </c>
      <c r="L47" s="87">
        <f t="shared" si="14"/>
        <v>-4</v>
      </c>
    </row>
    <row r="48" spans="1:14">
      <c r="B48" s="49" t="s">
        <v>24</v>
      </c>
      <c r="C48" s="75" t="s">
        <v>35</v>
      </c>
      <c r="D48" s="76">
        <f t="shared" si="15"/>
        <v>3</v>
      </c>
      <c r="E48" s="76">
        <f>SUMPRODUCT(($C$15:$C$23=$C48)*($K$15:$K$23=3))+SUMPRODUCT(($E$15:$E$23=$C48)*($L$15:$L$23=3))</f>
        <v>1</v>
      </c>
      <c r="F48" s="76">
        <f>SUMPRODUCT(($C$15:$C$23=$C48)*($K$15:$K$23=1))+SUMPRODUCT(($E$15:$E$23=$C48)*($L$15:$L$23=1))</f>
        <v>0</v>
      </c>
      <c r="G48" s="76">
        <f>SUMPRODUCT(($C$15:$C$23=$C48)*($K$15:$K$23=0))+SUMPRODUCT(($E$15:$E$23=$C48)*($L$15:$L$23=0))</f>
        <v>2</v>
      </c>
      <c r="H48" s="76"/>
      <c r="I48" s="76">
        <f t="shared" si="11"/>
        <v>3</v>
      </c>
      <c r="J48" s="76">
        <f t="shared" si="12"/>
        <v>6</v>
      </c>
      <c r="K48" s="76">
        <f t="shared" si="13"/>
        <v>10</v>
      </c>
      <c r="L48" s="87">
        <f t="shared" si="14"/>
        <v>-4</v>
      </c>
    </row>
    <row r="49" spans="1:12">
      <c r="B49" s="50" t="s">
        <v>24</v>
      </c>
      <c r="C49" s="88" t="s">
        <v>9</v>
      </c>
      <c r="D49" s="89">
        <f t="shared" si="15"/>
        <v>3</v>
      </c>
      <c r="E49" s="89">
        <f>SUMPRODUCT(($C$15:$C$23=$C49)*($K$15:$K$23=3))+SUMPRODUCT(($E$15:$E$23=$C49)*($L$15:$L$23=3))</f>
        <v>1</v>
      </c>
      <c r="F49" s="89">
        <f>SUMPRODUCT(($C$15:$C$23=$C49)*($K$15:$K$23=1))+SUMPRODUCT(($E$15:$E$23=$C49)*($L$15:$L$23=1))</f>
        <v>0</v>
      </c>
      <c r="G49" s="89">
        <f>SUMPRODUCT(($C$15:$C$23=$C49)*($K$15:$K$23=0))+SUMPRODUCT(($E$15:$E$23=$C49)*($L$15:$L$23=0))</f>
        <v>2</v>
      </c>
      <c r="H49" s="89"/>
      <c r="I49" s="89">
        <f t="shared" si="11"/>
        <v>3</v>
      </c>
      <c r="J49" s="89">
        <f t="shared" si="12"/>
        <v>4</v>
      </c>
      <c r="K49" s="89">
        <f t="shared" si="13"/>
        <v>13</v>
      </c>
      <c r="L49" s="90">
        <f t="shared" si="14"/>
        <v>-9</v>
      </c>
    </row>
    <row r="50" spans="1:12">
      <c r="B50" s="31"/>
      <c r="C50" s="31"/>
      <c r="E50" s="31"/>
    </row>
    <row r="51" spans="1:12">
      <c r="B51" s="100" t="s">
        <v>11</v>
      </c>
      <c r="C51" s="101" t="s">
        <v>29</v>
      </c>
      <c r="D51" s="43" t="s">
        <v>32</v>
      </c>
      <c r="E51" s="43" t="s">
        <v>12</v>
      </c>
      <c r="F51" s="43" t="s">
        <v>13</v>
      </c>
      <c r="G51" s="43" t="s">
        <v>14</v>
      </c>
      <c r="H51" s="43"/>
      <c r="I51" s="102" t="s">
        <v>15</v>
      </c>
      <c r="J51" s="43" t="s">
        <v>16</v>
      </c>
      <c r="K51" s="43" t="s">
        <v>17</v>
      </c>
      <c r="L51" s="103" t="s">
        <v>18</v>
      </c>
    </row>
    <row r="52" spans="1:12">
      <c r="B52" s="96" t="s">
        <v>25</v>
      </c>
      <c r="C52" s="230" t="s">
        <v>60</v>
      </c>
      <c r="D52" s="97">
        <f>COUNTIFS(C$15:E$34,C52)</f>
        <v>3</v>
      </c>
      <c r="E52" s="98">
        <f>SUMPRODUCT(($C$26:$C$34=$C52)*($K$26:$K$34=3))+SUMPRODUCT(($E$26:$E$34=$C52)*($L$26:$L$34=3))</f>
        <v>1</v>
      </c>
      <c r="F52" s="98">
        <f>SUMPRODUCT(($C$26:$C$34=$C52)*($K$26:$K$34=1))+SUMPRODUCT(($E$26:$E$34=$C52)*($L$26:$L$34=1))</f>
        <v>0</v>
      </c>
      <c r="G52" s="98">
        <f>SUMPRODUCT(($C$26:$C$34=$C52)*($K$26:$K$34=0))+SUMPRODUCT(($E$26:$E$34=$C52)*($L$26:$L$34=0))</f>
        <v>2</v>
      </c>
      <c r="H52" s="98"/>
      <c r="I52" s="98">
        <f t="shared" ref="I52:I55" si="16">(E52*3)+(F52)</f>
        <v>3</v>
      </c>
      <c r="J52" s="98">
        <f>SUMIF($C$26:$C$34,C52,$G$26:$G$34)+SUMIF($E$26:$E$34,C52,$I$26:$I$34)</f>
        <v>11</v>
      </c>
      <c r="K52" s="98">
        <f>SUMIF($C$26:$C$34,C52,$I$26:$I$34)+SUMIF($E$26:$E$34,C52,$G$26:$G$34)</f>
        <v>17</v>
      </c>
      <c r="L52" s="99">
        <f t="shared" ref="L52:L55" si="17">J52-K52</f>
        <v>-6</v>
      </c>
    </row>
    <row r="53" spans="1:12">
      <c r="B53" s="91" t="s">
        <v>25</v>
      </c>
      <c r="C53" s="62" t="s">
        <v>3</v>
      </c>
      <c r="D53" s="65">
        <f t="shared" ref="D53:D55" si="18">COUNTIFS(C$15:E$34,C53)</f>
        <v>3</v>
      </c>
      <c r="E53" s="77">
        <f>SUMPRODUCT(($C$26:$C$34=$C53)*($K$26:$K$34=3))+SUMPRODUCT(($E$26:$E$34=$C53)*($L$26:$L$34=3))</f>
        <v>1</v>
      </c>
      <c r="F53" s="77">
        <f>SUMPRODUCT(($C$26:$C$34=$C53)*($K$26:$K$34=1))+SUMPRODUCT(($E$26:$E$34=$C53)*($L$26:$L$34=1))</f>
        <v>0</v>
      </c>
      <c r="G53" s="77">
        <f>SUMPRODUCT(($C$26:$C$34=$C53)*($K$26:$K$34=0))+SUMPRODUCT(($E$26:$E$34=$C53)*($L$26:$L$34=0))</f>
        <v>2</v>
      </c>
      <c r="H53" s="77"/>
      <c r="I53" s="77">
        <f t="shared" si="16"/>
        <v>3</v>
      </c>
      <c r="J53" s="77">
        <f>SUMIF($C$26:$C$34,C53,$G$26:$G$34)+SUMIF($E$26:$E$34,C53,$I$26:$I$34)</f>
        <v>15</v>
      </c>
      <c r="K53" s="77">
        <f>SUMIF($C$26:$C$34,C53,$I$26:$I$34)+SUMIF($E$26:$E$34,C53,$G$26:$G$34)</f>
        <v>16</v>
      </c>
      <c r="L53" s="92">
        <f t="shared" si="17"/>
        <v>-1</v>
      </c>
    </row>
    <row r="54" spans="1:12">
      <c r="B54" s="91" t="s">
        <v>25</v>
      </c>
      <c r="C54" s="62" t="s">
        <v>66</v>
      </c>
      <c r="D54" s="65">
        <f t="shared" si="18"/>
        <v>3</v>
      </c>
      <c r="E54" s="77">
        <f>SUMPRODUCT(($C$26:$C$34=$C54)*($K$26:$K$34=3))+SUMPRODUCT(($E$26:$E$34=$C54)*($L$26:$L$34=3))</f>
        <v>1</v>
      </c>
      <c r="F54" s="77">
        <f>SUMPRODUCT(($C$26:$C$34=$C54)*($K$26:$K$34=1))+SUMPRODUCT(($E$26:$E$34=$C54)*($L$26:$L$34=1))</f>
        <v>0</v>
      </c>
      <c r="G54" s="77">
        <f>SUMPRODUCT(($C$26:$C$34=$C54)*($K$26:$K$34=0))+SUMPRODUCT(($E$26:$E$34=$C54)*($L$26:$L$34=0))</f>
        <v>2</v>
      </c>
      <c r="H54" s="77"/>
      <c r="I54" s="77">
        <f t="shared" si="16"/>
        <v>3</v>
      </c>
      <c r="J54" s="77">
        <f>SUMIF($C$26:$C$34,C54,$G$26:$G$34)+SUMIF($E$26:$E$34,C54,$I$26:$I$34)</f>
        <v>10</v>
      </c>
      <c r="K54" s="77">
        <f>SUMIF($C$26:$C$34,C54,$I$26:$I$34)+SUMIF($E$26:$E$34,C54,$G$26:$G$34)</f>
        <v>25</v>
      </c>
      <c r="L54" s="92">
        <f t="shared" si="17"/>
        <v>-15</v>
      </c>
    </row>
    <row r="55" spans="1:12">
      <c r="B55" s="93" t="s">
        <v>25</v>
      </c>
      <c r="C55" s="231" t="s">
        <v>27</v>
      </c>
      <c r="D55" s="72">
        <f t="shared" si="18"/>
        <v>3</v>
      </c>
      <c r="E55" s="94">
        <f>SUMPRODUCT(($C$26:$C$34=$C55)*($K$26:$K$34=3))+SUMPRODUCT(($E$26:$E$34=$C55)*($L$26:$L$34=3))</f>
        <v>3</v>
      </c>
      <c r="F55" s="94">
        <f>SUMPRODUCT(($C$26:$C$34=$C55)*($K$26:$K$34=1))+SUMPRODUCT(($E$26:$E$34=$C55)*($L$26:$L$34=1))</f>
        <v>0</v>
      </c>
      <c r="G55" s="94">
        <f>SUMPRODUCT(($C$26:$C$34=$C55)*($K$26:$K$34=0))+SUMPRODUCT(($E$26:$E$34=$C55)*($L$26:$L$34=0))</f>
        <v>0</v>
      </c>
      <c r="H55" s="94"/>
      <c r="I55" s="94">
        <f t="shared" si="16"/>
        <v>9</v>
      </c>
      <c r="J55" s="94">
        <f>SUMIF($C$26:$C$34,C55,$G$26:$G$34)+SUMIF($E$26:$E$34,C55,$I$26:$I$34)</f>
        <v>27</v>
      </c>
      <c r="K55" s="94">
        <f>SUMIF($C$26:$C$34,C55,$I$26:$I$34)+SUMIF($E$26:$E$34,C55,$G$26:$G$34)</f>
        <v>5</v>
      </c>
      <c r="L55" s="95">
        <f t="shared" si="17"/>
        <v>22</v>
      </c>
    </row>
    <row r="56" spans="1:12">
      <c r="A56" s="32"/>
      <c r="B56" s="32"/>
      <c r="C56" s="33"/>
      <c r="D56" s="33"/>
      <c r="E56" s="34"/>
      <c r="F56" s="34"/>
      <c r="G56" s="34"/>
      <c r="H56" s="34"/>
      <c r="I56" s="34"/>
      <c r="J56" s="34"/>
      <c r="K56" s="34"/>
      <c r="L56" s="34"/>
    </row>
  </sheetData>
  <mergeCells count="4">
    <mergeCell ref="D37:G37"/>
    <mergeCell ref="J37:L37"/>
    <mergeCell ref="G2:I2"/>
    <mergeCell ref="K2:L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Stand</vt:lpstr>
      <vt:lpstr>Roermond 11-05-19</vt:lpstr>
      <vt:lpstr>'Roermond 11-05-19'!Afdrukbereik</vt:lpstr>
      <vt:lpstr>Stand!Afdrukbereik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Hagenaars</dc:creator>
  <cp:lastModifiedBy>Petra</cp:lastModifiedBy>
  <cp:lastPrinted>2015-12-21T13:53:57Z</cp:lastPrinted>
  <dcterms:created xsi:type="dcterms:W3CDTF">2006-10-17T09:23:15Z</dcterms:created>
  <dcterms:modified xsi:type="dcterms:W3CDTF">2019-05-12T15:02:55Z</dcterms:modified>
</cp:coreProperties>
</file>